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intigobar-my.sharepoint.com/personal/asavarin_inti_gob_ar/Documents/Labo FUERZA/PATRONES/01 - REFERENCIAS/2023 - IC 1 MN/"/>
    </mc:Choice>
  </mc:AlternateContent>
  <xr:revisionPtr revIDLastSave="2039" documentId="11_3D012701363AECCE0CC1AE2BE16E7A1C1DF694B1" xr6:coauthVersionLast="47" xr6:coauthVersionMax="47" xr10:uidLastSave="{301AC214-378B-424E-8D45-EA07710F5B46}"/>
  <bookViews>
    <workbookView xWindow="-20520" yWindow="615" windowWidth="20640" windowHeight="11160" activeTab="2" xr2:uid="{00000000-000D-0000-FFFF-FFFF00000000}"/>
  </bookViews>
  <sheets>
    <sheet name="Raw_Data" sheetId="24" r:id="rId1"/>
    <sheet name="RT-FCM_Annex" sheetId="25" r:id="rId2"/>
    <sheet name="Raw_Data_Example" sheetId="27" r:id="rId3"/>
    <sheet name="RT-FCM_Annex_Example" sheetId="2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2" i="28" l="1"/>
  <c r="B81" i="28"/>
  <c r="B80" i="28"/>
  <c r="B79" i="28"/>
  <c r="B78" i="28"/>
  <c r="B77" i="28"/>
  <c r="B76" i="28"/>
  <c r="B75" i="28"/>
  <c r="B74" i="28"/>
  <c r="B73" i="28"/>
  <c r="B72" i="28"/>
  <c r="B71" i="28"/>
  <c r="B70" i="28"/>
  <c r="B69" i="28"/>
  <c r="B68" i="28"/>
  <c r="B67" i="28"/>
  <c r="B66" i="28"/>
  <c r="B65" i="28"/>
  <c r="B64" i="28"/>
  <c r="B63" i="28"/>
  <c r="B62" i="28"/>
  <c r="B61" i="28"/>
  <c r="B60" i="28"/>
  <c r="B59" i="28"/>
  <c r="B58" i="28"/>
  <c r="B57" i="28"/>
  <c r="B56" i="28"/>
  <c r="B55" i="28"/>
  <c r="B54" i="28"/>
  <c r="B53" i="28"/>
  <c r="B52" i="28"/>
  <c r="B51" i="28"/>
  <c r="B50" i="28"/>
  <c r="B49" i="28"/>
  <c r="B48" i="28"/>
  <c r="B47" i="28"/>
  <c r="I46" i="28"/>
  <c r="B46" i="28"/>
  <c r="I45" i="28"/>
  <c r="B45" i="28"/>
  <c r="I44" i="28"/>
  <c r="G44" i="28"/>
  <c r="B44" i="28"/>
  <c r="I43" i="28"/>
  <c r="B43" i="28"/>
  <c r="I42" i="28"/>
  <c r="B42" i="28"/>
  <c r="G41" i="28"/>
  <c r="B41" i="28"/>
  <c r="B40" i="28"/>
  <c r="B39" i="28"/>
  <c r="B38" i="28"/>
  <c r="B37" i="28"/>
  <c r="B36" i="28"/>
  <c r="B35" i="28"/>
  <c r="B34" i="28"/>
  <c r="B33" i="28"/>
  <c r="B32" i="28"/>
  <c r="B31" i="28"/>
  <c r="B30" i="28"/>
  <c r="B29" i="28"/>
  <c r="B28" i="28"/>
  <c r="B27" i="28"/>
  <c r="B26" i="28"/>
  <c r="B25" i="28"/>
  <c r="B24" i="28"/>
  <c r="B23" i="28"/>
  <c r="B22" i="28"/>
  <c r="B21" i="28"/>
  <c r="B20" i="28"/>
  <c r="B19" i="28"/>
  <c r="B18" i="28"/>
  <c r="H17" i="28"/>
  <c r="B17" i="28"/>
  <c r="B16" i="28"/>
  <c r="B15" i="28"/>
  <c r="G46" i="28" s="1"/>
  <c r="B14" i="28"/>
  <c r="G45" i="28" s="1"/>
  <c r="B13" i="28"/>
  <c r="B12" i="28"/>
  <c r="G43" i="28" s="1"/>
  <c r="B11" i="28"/>
  <c r="G42" i="28" s="1"/>
  <c r="B10" i="28"/>
  <c r="B9" i="28"/>
  <c r="B8" i="28"/>
  <c r="B7" i="28"/>
  <c r="B6" i="28"/>
  <c r="B5" i="28"/>
  <c r="B4" i="28"/>
  <c r="B3" i="28"/>
  <c r="G82" i="27"/>
  <c r="G81" i="27"/>
  <c r="G80" i="27"/>
  <c r="G79" i="27"/>
  <c r="G78" i="27"/>
  <c r="G77" i="27"/>
  <c r="G75" i="27"/>
  <c r="G74" i="27"/>
  <c r="G73" i="27"/>
  <c r="G72" i="27"/>
  <c r="G71" i="27"/>
  <c r="G70" i="27"/>
  <c r="G67" i="27"/>
  <c r="G65" i="27"/>
  <c r="G64" i="27"/>
  <c r="G63" i="27"/>
  <c r="G62" i="27"/>
  <c r="G61" i="27"/>
  <c r="G60" i="27"/>
  <c r="G58" i="27"/>
  <c r="G57" i="27"/>
  <c r="G56" i="27"/>
  <c r="G55" i="27"/>
  <c r="G54" i="27"/>
  <c r="G53" i="27"/>
  <c r="G50" i="27"/>
  <c r="G48" i="27"/>
  <c r="G47" i="27"/>
  <c r="G46" i="27"/>
  <c r="G45" i="27"/>
  <c r="G44" i="27"/>
  <c r="G43" i="27"/>
  <c r="G41" i="27"/>
  <c r="G40" i="27"/>
  <c r="G39" i="27"/>
  <c r="G38" i="27"/>
  <c r="G37" i="27"/>
  <c r="G36" i="27"/>
  <c r="G33" i="27"/>
  <c r="G31" i="27"/>
  <c r="G30" i="27"/>
  <c r="G29" i="27"/>
  <c r="G28" i="27"/>
  <c r="G27" i="27"/>
  <c r="G26" i="27"/>
  <c r="L25" i="27"/>
  <c r="G25" i="27"/>
  <c r="L24" i="27"/>
  <c r="G24" i="27"/>
  <c r="G23" i="27"/>
  <c r="G22" i="27"/>
  <c r="G20" i="27"/>
  <c r="G19" i="27"/>
  <c r="G18" i="27"/>
  <c r="G17" i="27"/>
  <c r="J16" i="27"/>
  <c r="G16" i="27"/>
  <c r="G15" i="27"/>
  <c r="G14" i="27"/>
  <c r="G13" i="27"/>
  <c r="G12" i="27"/>
  <c r="G11" i="27"/>
  <c r="L8" i="27"/>
  <c r="G8" i="27"/>
  <c r="G6" i="27"/>
  <c r="D5" i="27"/>
  <c r="D6" i="27" s="1"/>
  <c r="D7" i="27" s="1"/>
  <c r="D8" i="27" s="1"/>
  <c r="D9" i="27" s="1"/>
  <c r="D10" i="27" s="1"/>
  <c r="D11" i="27" s="1"/>
  <c r="D12" i="27" s="1"/>
  <c r="D13" i="27" s="1"/>
  <c r="D14" i="27" s="1"/>
  <c r="D15" i="27" s="1"/>
  <c r="D16" i="27" s="1"/>
  <c r="D17" i="27" s="1"/>
  <c r="D18" i="27" s="1"/>
  <c r="D19" i="27" s="1"/>
  <c r="D20" i="27" s="1"/>
  <c r="D21" i="27" s="1"/>
  <c r="D22" i="27" s="1"/>
  <c r="D23" i="27" s="1"/>
  <c r="D24" i="27" s="1"/>
  <c r="D25" i="27" s="1"/>
  <c r="D26" i="27" s="1"/>
  <c r="D27" i="27" s="1"/>
  <c r="D28" i="27" s="1"/>
  <c r="D29" i="27" s="1"/>
  <c r="D30" i="27" s="1"/>
  <c r="D31" i="27" s="1"/>
  <c r="D32" i="27" s="1"/>
  <c r="D33" i="27" s="1"/>
  <c r="D34" i="27" s="1"/>
  <c r="D35" i="27" s="1"/>
  <c r="D36" i="27" s="1"/>
  <c r="D37" i="27" s="1"/>
  <c r="D38" i="27" s="1"/>
  <c r="D39" i="27" s="1"/>
  <c r="D40" i="27" s="1"/>
  <c r="D41" i="27" s="1"/>
  <c r="D42" i="27" s="1"/>
  <c r="D43" i="27" s="1"/>
  <c r="D44" i="27" s="1"/>
  <c r="D45" i="27" s="1"/>
  <c r="D46" i="27" s="1"/>
  <c r="D47" i="27" s="1"/>
  <c r="D48" i="27" s="1"/>
  <c r="D49" i="27" s="1"/>
  <c r="D50" i="27" s="1"/>
  <c r="D51" i="27" s="1"/>
  <c r="D52" i="27" s="1"/>
  <c r="D53" i="27" s="1"/>
  <c r="D54" i="27" s="1"/>
  <c r="D55" i="27" s="1"/>
  <c r="D56" i="27" s="1"/>
  <c r="D57" i="27" s="1"/>
  <c r="D58" i="27" s="1"/>
  <c r="D59" i="27" s="1"/>
  <c r="D60" i="27" s="1"/>
  <c r="D61" i="27" s="1"/>
  <c r="D62" i="27" s="1"/>
  <c r="D63" i="27" s="1"/>
  <c r="D64" i="27" s="1"/>
  <c r="D65" i="27" s="1"/>
  <c r="D66" i="27" s="1"/>
  <c r="D67" i="27" s="1"/>
  <c r="D68" i="27" s="1"/>
  <c r="D69" i="27" s="1"/>
  <c r="D70" i="27" s="1"/>
  <c r="D71" i="27" s="1"/>
  <c r="D72" i="27" s="1"/>
  <c r="D73" i="27" s="1"/>
  <c r="D74" i="27" s="1"/>
  <c r="D75" i="27" s="1"/>
  <c r="D76" i="27" s="1"/>
  <c r="D77" i="27" s="1"/>
  <c r="D78" i="27" s="1"/>
  <c r="D79" i="27" s="1"/>
  <c r="D80" i="27" s="1"/>
  <c r="D81" i="27" s="1"/>
  <c r="D82" i="27" s="1"/>
  <c r="G4" i="27"/>
  <c r="D4" i="27"/>
  <c r="G11" i="24"/>
  <c r="H17" i="25" l="1"/>
  <c r="L8" i="24" l="1"/>
  <c r="I45" i="25" l="1"/>
  <c r="I44" i="25"/>
  <c r="I42" i="25"/>
  <c r="I46" i="25"/>
  <c r="I43" i="25"/>
  <c r="B82" i="25"/>
  <c r="B81" i="25"/>
  <c r="B80" i="25"/>
  <c r="B79" i="25"/>
  <c r="B78" i="25"/>
  <c r="B77" i="25"/>
  <c r="B76" i="25"/>
  <c r="B75" i="25"/>
  <c r="B74" i="25"/>
  <c r="B73" i="25"/>
  <c r="B72" i="25"/>
  <c r="B71" i="25"/>
  <c r="B70" i="25"/>
  <c r="B69" i="25"/>
  <c r="B68" i="25"/>
  <c r="B67" i="25"/>
  <c r="B66" i="25"/>
  <c r="B65" i="25"/>
  <c r="B64" i="25"/>
  <c r="B63" i="25"/>
  <c r="B62" i="25"/>
  <c r="B61" i="25"/>
  <c r="B60" i="25"/>
  <c r="B59" i="25"/>
  <c r="B58" i="25"/>
  <c r="B57" i="25"/>
  <c r="B56" i="25"/>
  <c r="B55" i="25"/>
  <c r="B54" i="25"/>
  <c r="B53" i="25"/>
  <c r="B52" i="25"/>
  <c r="B51" i="25"/>
  <c r="B50" i="25"/>
  <c r="B49" i="25"/>
  <c r="B48" i="25"/>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B4" i="25"/>
  <c r="B3" i="25"/>
  <c r="G13" i="24"/>
  <c r="G42" i="25" l="1"/>
  <c r="G43" i="25"/>
  <c r="G44" i="25"/>
  <c r="G45" i="25"/>
  <c r="G46" i="25"/>
  <c r="G41" i="25"/>
  <c r="G43" i="24"/>
  <c r="G44" i="24"/>
  <c r="G45" i="24"/>
  <c r="G46" i="24"/>
  <c r="G47" i="24"/>
  <c r="G48" i="24"/>
  <c r="G50" i="24"/>
  <c r="G53" i="24"/>
  <c r="G54" i="24"/>
  <c r="G55" i="24"/>
  <c r="G56" i="24"/>
  <c r="G57" i="24"/>
  <c r="G58" i="24"/>
  <c r="G82" i="24" l="1"/>
  <c r="G81" i="24"/>
  <c r="G80" i="24"/>
  <c r="G79" i="24"/>
  <c r="G78" i="24"/>
  <c r="G77" i="24"/>
  <c r="G75" i="24"/>
  <c r="G74" i="24"/>
  <c r="G73" i="24"/>
  <c r="G72" i="24"/>
  <c r="G71" i="24"/>
  <c r="G70" i="24"/>
  <c r="G67" i="24"/>
  <c r="G65" i="24"/>
  <c r="G64" i="24"/>
  <c r="G63" i="24"/>
  <c r="G62" i="24"/>
  <c r="G61" i="24"/>
  <c r="G60" i="24"/>
  <c r="G41" i="24"/>
  <c r="G40" i="24"/>
  <c r="G39" i="24"/>
  <c r="G38" i="24"/>
  <c r="G37" i="24"/>
  <c r="G36" i="24"/>
  <c r="G33" i="24"/>
  <c r="G31" i="24"/>
  <c r="G30" i="24"/>
  <c r="G29" i="24"/>
  <c r="G28" i="24"/>
  <c r="G27" i="24"/>
  <c r="L25" i="24"/>
  <c r="G26" i="24"/>
  <c r="L24" i="24"/>
  <c r="G25" i="24"/>
  <c r="G24" i="24"/>
  <c r="G23" i="24"/>
  <c r="G22" i="24"/>
  <c r="G20" i="24"/>
  <c r="G19" i="24"/>
  <c r="G18" i="24"/>
  <c r="G17" i="24"/>
  <c r="G16" i="24"/>
  <c r="G15" i="24"/>
  <c r="G14" i="24"/>
  <c r="G12" i="24"/>
  <c r="J16" i="24"/>
  <c r="G8" i="24"/>
  <c r="G6" i="24"/>
  <c r="G4"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Alejandro Savarin</author>
  </authors>
  <commentList>
    <comment ref="E1" authorId="0" shapeId="0" xr:uid="{6E8C9526-EB5D-430A-81B3-C32E09EACDFC}">
      <text>
        <r>
          <rPr>
            <b/>
            <sz val="9"/>
            <color indexed="81"/>
            <rFont val="Tahoma"/>
            <charset val="1"/>
          </rPr>
          <t>This is the reading of the amplifier connected to the Transfer (traveling transducer)</t>
        </r>
        <r>
          <rPr>
            <sz val="9"/>
            <color indexed="81"/>
            <rFont val="Tahoma"/>
            <charset val="1"/>
          </rPr>
          <t xml:space="preserve">
</t>
        </r>
      </text>
    </comment>
    <comment ref="I7" authorId="0" shapeId="0" xr:uid="{A18A0311-96A2-46B9-87D3-438139E4DB87}">
      <text>
        <r>
          <rPr>
            <sz val="9"/>
            <color indexed="81"/>
            <rFont val="Tahoma"/>
            <family val="2"/>
          </rPr>
          <t>Please indicate a single date. If you have no other alternative than to measure in more than one day, indicate the start date, and in comments explain between which row and which row of Excel was measured on each day.</t>
        </r>
      </text>
    </comment>
    <comment ref="I9" authorId="0" shapeId="0" xr:uid="{EDF1E7A8-9C68-4294-814F-2C3812782C07}">
      <text>
        <r>
          <rPr>
            <sz val="9"/>
            <color indexed="81"/>
            <rFont val="Tahoma"/>
            <family val="2"/>
          </rPr>
          <t xml:space="preserve">Deadweight
Lever
Reference transducer
</t>
        </r>
      </text>
    </comment>
    <comment ref="I11" authorId="0" shapeId="0" xr:uid="{E195E44A-6883-4DB3-B7FF-B7091BC7147B}">
      <text>
        <r>
          <rPr>
            <sz val="9"/>
            <color indexed="81"/>
            <rFont val="Tahoma"/>
            <family val="2"/>
          </rPr>
          <t xml:space="preserve">This is the desired or current CMC.
</t>
        </r>
      </text>
    </comment>
    <comment ref="I13" authorId="0" shapeId="0" xr:uid="{CEE69D6D-88E9-4E84-92F6-BBEE5EADB44E}">
      <text>
        <r>
          <rPr>
            <sz val="9"/>
            <color indexed="81"/>
            <rFont val="Tahoma"/>
            <family val="2"/>
          </rPr>
          <t>Please specify the amplifier used connected with the transfer standard, please specify:</t>
        </r>
        <r>
          <rPr>
            <i/>
            <sz val="9"/>
            <color indexed="81"/>
            <rFont val="Tahoma"/>
            <family val="2"/>
          </rPr>
          <t xml:space="preserve">
brand / model / serial number</t>
        </r>
        <r>
          <rPr>
            <sz val="9"/>
            <color indexed="81"/>
            <rFont val="Tahoma"/>
            <family val="2"/>
          </rPr>
          <t xml:space="preserve">
</t>
        </r>
      </text>
    </comment>
    <comment ref="I14" authorId="0" shapeId="0" xr:uid="{FCB243FA-6908-4580-9E6E-AC31E6F2983D}">
      <text>
        <r>
          <rPr>
            <sz val="9"/>
            <color indexed="81"/>
            <rFont val="Tahoma"/>
            <family val="2"/>
          </rPr>
          <t xml:space="preserve">Try to use 0.22 Hz Be, otherwise explain why in comments.
</t>
        </r>
      </text>
    </comment>
    <comment ref="I17" authorId="0" shapeId="0" xr:uid="{E4E1105E-804C-46F8-B236-F8682774FD72}">
      <text>
        <r>
          <rPr>
            <sz val="9"/>
            <color indexed="81"/>
            <rFont val="Tahoma"/>
            <family val="2"/>
          </rPr>
          <t xml:space="preserve">Try to use "Absolute" values, otherwise use "Relative" but explain why in comments.
</t>
        </r>
      </text>
    </comment>
    <comment ref="I18" authorId="0" shapeId="0" xr:uid="{F38CB596-EBC0-4EE6-B599-477FF249616C}">
      <text>
        <r>
          <rPr>
            <sz val="9"/>
            <color indexed="81"/>
            <rFont val="Tahoma"/>
            <family val="2"/>
          </rPr>
          <t>AutoCAL ON is prefereable, but you can use "manual autocal" if neccesary.</t>
        </r>
      </text>
    </comment>
    <comment ref="I19" authorId="0" shapeId="0" xr:uid="{CDCC32A9-6376-4C46-9C36-652ED4979140}">
      <text>
        <r>
          <rPr>
            <sz val="9"/>
            <color indexed="81"/>
            <rFont val="Tahoma"/>
            <family val="2"/>
          </rPr>
          <t>Resolution corresponding to your amplifier.</t>
        </r>
      </text>
    </comment>
    <comment ref="I37" authorId="0" shapeId="0" xr:uid="{B640D614-C212-4361-96E7-960BE567CB50}">
      <text>
        <r>
          <rPr>
            <sz val="9"/>
            <color indexed="81"/>
            <rFont val="Tahoma"/>
            <family val="2"/>
          </rPr>
          <t xml:space="preserve">Refers to the check signal, for example the 2.5 mV/V on the DMP40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Alejandro Savarin</author>
  </authors>
  <commentList>
    <comment ref="C1" authorId="0" shapeId="0" xr:uid="{BE406774-6659-4BC2-B451-61CB33A4B2CC}">
      <text>
        <r>
          <rPr>
            <sz val="9"/>
            <color indexed="81"/>
            <rFont val="Tahoma"/>
            <family val="2"/>
          </rPr>
          <t xml:space="preserve">It corresponds to the raw reading of the reference standard (RT-FCM) in mV/V.
</t>
        </r>
      </text>
    </comment>
    <comment ref="D1" authorId="0" shapeId="0" xr:uid="{B00784C7-EE11-4AE9-A57F-547C7479D4E1}">
      <text>
        <r>
          <rPr>
            <sz val="9"/>
            <color indexed="81"/>
            <rFont val="Tahoma"/>
            <family val="2"/>
          </rPr>
          <t xml:space="preserve">It corresponds to the raw reading of the transfer  standard (travelling C18) in mV/V.
</t>
        </r>
      </text>
    </comment>
    <comment ref="E1" authorId="0" shapeId="0" xr:uid="{8C4FAABC-0CEA-4674-AC03-DDC77A63B57B}">
      <text>
        <r>
          <rPr>
            <sz val="9"/>
            <color indexed="81"/>
            <rFont val="Tahoma"/>
            <family val="2"/>
          </rPr>
          <t xml:space="preserve">It corresponds to the calculated value in kN of the reference standard (RT-FCM). This calculation is performed by the laboratory itself and/or the equipment's software.
</t>
        </r>
      </text>
    </comment>
    <comment ref="G13" authorId="0" shapeId="0" xr:uid="{C328A86A-363E-4920-9ABA-1E9A3C1FFA6F}">
      <text>
        <r>
          <rPr>
            <sz val="9"/>
            <color indexed="81"/>
            <rFont val="Tahoma"/>
            <family val="2"/>
          </rPr>
          <t xml:space="preserve">Please specify:
</t>
        </r>
        <r>
          <rPr>
            <i/>
            <sz val="9"/>
            <color indexed="81"/>
            <rFont val="Tahoma"/>
            <family val="2"/>
          </rPr>
          <t>Brand / model / serial Nº</t>
        </r>
      </text>
    </comment>
    <comment ref="G14" authorId="0" shapeId="0" xr:uid="{4E4C0BDB-7531-4393-AD9E-F9FC1C72D176}">
      <text>
        <r>
          <rPr>
            <sz val="9"/>
            <color indexed="81"/>
            <rFont val="Tahoma"/>
            <family val="2"/>
          </rPr>
          <t>Please specify the amplifier used connected with the reference transducer, please specify:</t>
        </r>
        <r>
          <rPr>
            <i/>
            <sz val="9"/>
            <color indexed="81"/>
            <rFont val="Tahoma"/>
            <family val="2"/>
          </rPr>
          <t xml:space="preserve">
brand / model / serial number</t>
        </r>
        <r>
          <rPr>
            <sz val="9"/>
            <color indexed="81"/>
            <rFont val="Tahoma"/>
            <family val="2"/>
          </rPr>
          <t xml:space="preserve">
</t>
        </r>
      </text>
    </comment>
    <comment ref="G15" authorId="0" shapeId="0" xr:uid="{B593B7E2-9640-4838-A3E9-5C81D653D828}">
      <text>
        <r>
          <rPr>
            <sz val="9"/>
            <color indexed="81"/>
            <rFont val="Tahoma"/>
            <family val="2"/>
          </rPr>
          <t xml:space="preserve">Try to use 0.22 Hz Be, otherwise explain why in comments.
</t>
        </r>
      </text>
    </comment>
    <comment ref="G18" authorId="0" shapeId="0" xr:uid="{EDCDA82F-2A3A-4BAB-A320-8804FDF6AF14}">
      <text>
        <r>
          <rPr>
            <sz val="9"/>
            <color indexed="81"/>
            <rFont val="Tahoma"/>
            <family val="2"/>
          </rPr>
          <t xml:space="preserve">Try to use "Absolute" values, otherwise use "Relative" but explain why in comments.
</t>
        </r>
      </text>
    </comment>
    <comment ref="G19" authorId="0" shapeId="0" xr:uid="{037C822D-D69F-443C-AB38-5E46EA01B85B}">
      <text>
        <r>
          <rPr>
            <sz val="9"/>
            <color indexed="81"/>
            <rFont val="Tahoma"/>
            <family val="2"/>
          </rPr>
          <t>AutoCAL ON is prefereable, but you can use "manual autocal" if neccesary.</t>
        </r>
      </text>
    </comment>
    <comment ref="G20" authorId="0" shapeId="0" xr:uid="{4921CAD7-49E9-473C-BCB6-1F34ACD7BFCC}">
      <text>
        <r>
          <rPr>
            <sz val="9"/>
            <color indexed="81"/>
            <rFont val="Tahoma"/>
            <family val="2"/>
          </rPr>
          <t>Resolution corresponding to the reference transducer 
amplifier.</t>
        </r>
      </text>
    </comment>
    <comment ref="H23" authorId="0" shapeId="0" xr:uid="{DB3A5219-5E3B-4A3F-A419-518E9507A1DD}">
      <text>
        <r>
          <rPr>
            <b/>
            <sz val="9"/>
            <color indexed="81"/>
            <rFont val="Tahoma"/>
            <family val="2"/>
          </rPr>
          <t>Only for those who use reference transducers.</t>
        </r>
        <r>
          <rPr>
            <sz val="9"/>
            <color indexed="81"/>
            <rFont val="Tahoma"/>
            <family val="2"/>
          </rPr>
          <t xml:space="preserve">
This is optional but recommended.</t>
        </r>
      </text>
    </comment>
    <comment ref="G32" authorId="0" shapeId="0" xr:uid="{9EE192B7-33F2-4113-9B8A-5ABFC6581243}">
      <text>
        <r>
          <rPr>
            <sz val="9"/>
            <color indexed="81"/>
            <rFont val="Tahoma"/>
            <family val="2"/>
          </rPr>
          <t xml:space="preserve">Refers to the check signal, for example the 2.5 mV/V on the DMP40
</t>
        </r>
      </text>
    </comment>
    <comment ref="G37" authorId="0" shapeId="0" xr:uid="{675EF345-B958-4F17-83A5-EB7E165766FA}">
      <text>
        <r>
          <rPr>
            <sz val="9"/>
            <color indexed="81"/>
            <rFont val="Tahoma"/>
            <family val="2"/>
          </rPr>
          <t xml:space="preserve">Please specify the NMI and calibration certificate number that corresponds to your reference transducer. Specify:
</t>
        </r>
        <r>
          <rPr>
            <i/>
            <sz val="9"/>
            <color indexed="81"/>
            <rFont val="Tahoma"/>
            <family val="2"/>
          </rPr>
          <t>MNI / certification No.</t>
        </r>
      </text>
    </comment>
    <comment ref="H37" authorId="0" shapeId="0" xr:uid="{442EE179-5DE8-4B82-8C85-44C896B3A1B0}">
      <text>
        <r>
          <rPr>
            <sz val="9"/>
            <color indexed="81"/>
            <rFont val="Tahoma"/>
            <family val="2"/>
          </rPr>
          <t xml:space="preserve">To reduce the possibility of errors, it is recommended that you submit a PDF copy of this certificate.
</t>
        </r>
      </text>
    </comment>
    <comment ref="G38" authorId="0" shapeId="0" xr:uid="{E54DDC74-8345-4A83-9395-54607C8BD02C}">
      <text>
        <r>
          <rPr>
            <sz val="9"/>
            <color indexed="81"/>
            <rFont val="Tahoma"/>
            <family val="2"/>
          </rPr>
          <t>Please specify the calibration date.</t>
        </r>
      </text>
    </comment>
    <comment ref="G39" authorId="0" shapeId="0" xr:uid="{8941D526-A50F-4EBF-B1A3-DC849246567E}">
      <text>
        <r>
          <rPr>
            <sz val="9"/>
            <color indexed="81"/>
            <rFont val="Tahoma"/>
            <family val="2"/>
          </rPr>
          <t xml:space="preserve">Please specify whether the calculations used to convert from mV/V to kN are based on exact values (from Table 1) or interpolated values (interpolation equations).
</t>
        </r>
      </text>
    </comment>
    <comment ref="G40" authorId="0" shapeId="0" xr:uid="{C2C47E8B-336D-4178-997F-1C135237A6F9}">
      <text>
        <r>
          <rPr>
            <sz val="9"/>
            <color indexed="81"/>
            <rFont val="Tahoma"/>
            <family val="2"/>
          </rPr>
          <t xml:space="preserve">The values used are obtained from the calibration certificate and can be calculated in the case of the average 4'-6'.
</t>
        </r>
      </text>
    </comment>
    <comment ref="G41" authorId="0" shapeId="0" xr:uid="{179E89AB-429B-4E38-82F5-BA8F299BA873}">
      <text>
        <r>
          <rPr>
            <sz val="9"/>
            <color indexed="81"/>
            <rFont val="Tahoma"/>
            <family val="2"/>
          </rPr>
          <t xml:space="preserve">In case you need to enter other values, please include up to 10 load steps with their respective indications.
</t>
        </r>
      </text>
    </comment>
    <comment ref="G53" authorId="0" shapeId="0" xr:uid="{09CA3837-3DFB-47A9-AB20-B60994AD7C50}">
      <text>
        <r>
          <rPr>
            <sz val="9"/>
            <color indexed="81"/>
            <rFont val="Tahoma"/>
            <family val="2"/>
          </rPr>
          <t xml:space="preserve">Please provide the interpolation polynomials for both ascending (ISO 376 1-3-5) and descending (ISO 376 4'-6') displacements.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Alejandro Savarin</author>
  </authors>
  <commentList>
    <comment ref="E1" authorId="0" shapeId="0" xr:uid="{8B8278AB-0F29-4564-ACBA-D153986FA9CE}">
      <text>
        <r>
          <rPr>
            <b/>
            <sz val="9"/>
            <color indexed="81"/>
            <rFont val="Tahoma"/>
            <charset val="1"/>
          </rPr>
          <t>This is the reading of the amplifier connected to the Transfer (traveling transducer)</t>
        </r>
        <r>
          <rPr>
            <sz val="9"/>
            <color indexed="81"/>
            <rFont val="Tahoma"/>
            <charset val="1"/>
          </rPr>
          <t xml:space="preserve">
</t>
        </r>
      </text>
    </comment>
    <comment ref="I7" authorId="0" shapeId="0" xr:uid="{B983F380-A200-403F-A84B-34F94AE7F259}">
      <text>
        <r>
          <rPr>
            <sz val="9"/>
            <color indexed="81"/>
            <rFont val="Tahoma"/>
            <family val="2"/>
          </rPr>
          <t>Please indicate a single date. If you have no other alternative than to measure in more than one day, indicate the start date, and in comments explain between which row and which row of Excel was measured on each day.</t>
        </r>
      </text>
    </comment>
    <comment ref="I9" authorId="0" shapeId="0" xr:uid="{E4A75122-1F13-4538-AAC5-B1EE48721836}">
      <text>
        <r>
          <rPr>
            <sz val="9"/>
            <color indexed="81"/>
            <rFont val="Tahoma"/>
            <family val="2"/>
          </rPr>
          <t xml:space="preserve">Deadweight
Lever
Reference transducer
</t>
        </r>
      </text>
    </comment>
    <comment ref="I11" authorId="0" shapeId="0" xr:uid="{AE5C49E7-F25B-4FB8-BDDE-74839D301ACF}">
      <text>
        <r>
          <rPr>
            <sz val="9"/>
            <color indexed="81"/>
            <rFont val="Tahoma"/>
            <family val="2"/>
          </rPr>
          <t xml:space="preserve">This is the desired or current CMC.
</t>
        </r>
      </text>
    </comment>
    <comment ref="I13" authorId="0" shapeId="0" xr:uid="{B959C6EA-6D1F-4E06-849F-48C89B9DCC98}">
      <text>
        <r>
          <rPr>
            <sz val="9"/>
            <color indexed="81"/>
            <rFont val="Tahoma"/>
            <family val="2"/>
          </rPr>
          <t>Please specify the amplifier used connected with the transfer standard, please specify:</t>
        </r>
        <r>
          <rPr>
            <i/>
            <sz val="9"/>
            <color indexed="81"/>
            <rFont val="Tahoma"/>
            <family val="2"/>
          </rPr>
          <t xml:space="preserve">
brand / model / serial number</t>
        </r>
        <r>
          <rPr>
            <sz val="9"/>
            <color indexed="81"/>
            <rFont val="Tahoma"/>
            <family val="2"/>
          </rPr>
          <t xml:space="preserve">
</t>
        </r>
      </text>
    </comment>
    <comment ref="I14" authorId="0" shapeId="0" xr:uid="{80DC9F0C-8C05-4DA3-B3A4-F96E7222DB18}">
      <text>
        <r>
          <rPr>
            <sz val="9"/>
            <color indexed="81"/>
            <rFont val="Tahoma"/>
            <family val="2"/>
          </rPr>
          <t xml:space="preserve">Try to use 0.22 Hz Be, otherwise explain why in comments.
</t>
        </r>
      </text>
    </comment>
    <comment ref="I17" authorId="0" shapeId="0" xr:uid="{D32270A1-D6EF-4410-A18C-102F780DA5F4}">
      <text>
        <r>
          <rPr>
            <sz val="9"/>
            <color indexed="81"/>
            <rFont val="Tahoma"/>
            <family val="2"/>
          </rPr>
          <t xml:space="preserve">Try to use "Absolute" values, otherwise use "Relative" but explain why in comments.
</t>
        </r>
      </text>
    </comment>
    <comment ref="I18" authorId="0" shapeId="0" xr:uid="{F7380441-4CAE-46D6-A4C3-B7A670EB2BD3}">
      <text>
        <r>
          <rPr>
            <sz val="9"/>
            <color indexed="81"/>
            <rFont val="Tahoma"/>
            <family val="2"/>
          </rPr>
          <t>AutoCAL ON is prefereable, but you can use "manual autocal" if neccesary.</t>
        </r>
      </text>
    </comment>
    <comment ref="I19" authorId="0" shapeId="0" xr:uid="{4099C67F-8AE9-4D80-B36B-C23DB68A5976}">
      <text>
        <r>
          <rPr>
            <sz val="9"/>
            <color indexed="81"/>
            <rFont val="Tahoma"/>
            <family val="2"/>
          </rPr>
          <t>Resolution corresponding to your amplifier.</t>
        </r>
      </text>
    </comment>
    <comment ref="I37" authorId="0" shapeId="0" xr:uid="{0AFD8C05-074B-4E2B-96F4-15033EC7E0F0}">
      <text>
        <r>
          <rPr>
            <sz val="9"/>
            <color indexed="81"/>
            <rFont val="Tahoma"/>
            <family val="2"/>
          </rPr>
          <t xml:space="preserve">Refers to the check signal, for example the 2.5 mV/V on the DMP40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Alejandro Savarin</author>
  </authors>
  <commentList>
    <comment ref="C1" authorId="0" shapeId="0" xr:uid="{9E371E52-F1CB-4C68-B744-1E7C4E4232F3}">
      <text>
        <r>
          <rPr>
            <sz val="9"/>
            <color indexed="81"/>
            <rFont val="Tahoma"/>
            <family val="2"/>
          </rPr>
          <t xml:space="preserve">It corresponds to the raw reading of the reference standard (RT-FCM) in mV/V.
</t>
        </r>
      </text>
    </comment>
    <comment ref="D1" authorId="0" shapeId="0" xr:uid="{05F96BB5-98C5-4413-B6FF-5089B1E6F0EB}">
      <text>
        <r>
          <rPr>
            <sz val="9"/>
            <color indexed="81"/>
            <rFont val="Tahoma"/>
            <family val="2"/>
          </rPr>
          <t xml:space="preserve">It corresponds to the raw reading of the transfer  standard (travelling C18) in mV/V.
</t>
        </r>
      </text>
    </comment>
    <comment ref="E1" authorId="0" shapeId="0" xr:uid="{7132CCCD-A1FF-40EB-BDD5-CD123678EC50}">
      <text>
        <r>
          <rPr>
            <sz val="9"/>
            <color indexed="81"/>
            <rFont val="Tahoma"/>
            <family val="2"/>
          </rPr>
          <t xml:space="preserve">It corresponds to the calculated value in kN of the reference standard (RT-FCM). This calculation is performed by the laboratory itself and/or the equipment's software.
</t>
        </r>
      </text>
    </comment>
    <comment ref="G13" authorId="0" shapeId="0" xr:uid="{067995D1-3263-4EA3-96C4-3355D72B9C74}">
      <text>
        <r>
          <rPr>
            <sz val="9"/>
            <color indexed="81"/>
            <rFont val="Tahoma"/>
            <family val="2"/>
          </rPr>
          <t xml:space="preserve">Please specify:
</t>
        </r>
        <r>
          <rPr>
            <i/>
            <sz val="9"/>
            <color indexed="81"/>
            <rFont val="Tahoma"/>
            <family val="2"/>
          </rPr>
          <t>Brand / model / serial Nº</t>
        </r>
      </text>
    </comment>
    <comment ref="G14" authorId="0" shapeId="0" xr:uid="{700272A4-60E0-4842-B9E8-AD9724FB072D}">
      <text>
        <r>
          <rPr>
            <sz val="9"/>
            <color indexed="81"/>
            <rFont val="Tahoma"/>
            <family val="2"/>
          </rPr>
          <t>Please specify the amplifier used connected with the reference transducer, please specify:</t>
        </r>
        <r>
          <rPr>
            <i/>
            <sz val="9"/>
            <color indexed="81"/>
            <rFont val="Tahoma"/>
            <family val="2"/>
          </rPr>
          <t xml:space="preserve">
brand / model / serial number</t>
        </r>
        <r>
          <rPr>
            <sz val="9"/>
            <color indexed="81"/>
            <rFont val="Tahoma"/>
            <family val="2"/>
          </rPr>
          <t xml:space="preserve">
</t>
        </r>
      </text>
    </comment>
    <comment ref="G15" authorId="0" shapeId="0" xr:uid="{8A77FAC6-E822-4E81-A78A-F431EA027823}">
      <text>
        <r>
          <rPr>
            <sz val="9"/>
            <color indexed="81"/>
            <rFont val="Tahoma"/>
            <family val="2"/>
          </rPr>
          <t xml:space="preserve">Try to use 0.22 Hz Be, otherwise explain why in comments.
</t>
        </r>
      </text>
    </comment>
    <comment ref="G18" authorId="0" shapeId="0" xr:uid="{A9A77136-E14D-4D73-A511-139A83D94D91}">
      <text>
        <r>
          <rPr>
            <sz val="9"/>
            <color indexed="81"/>
            <rFont val="Tahoma"/>
            <family val="2"/>
          </rPr>
          <t xml:space="preserve">Try to use "Absolute" values, otherwise use "Relative" but explain why in comments.
</t>
        </r>
      </text>
    </comment>
    <comment ref="G19" authorId="0" shapeId="0" xr:uid="{A70DFC41-0401-4739-A080-60620067A028}">
      <text>
        <r>
          <rPr>
            <sz val="9"/>
            <color indexed="81"/>
            <rFont val="Tahoma"/>
            <family val="2"/>
          </rPr>
          <t>AutoCAL ON is prefereable, but you can use "manual autocal" if neccesary.</t>
        </r>
      </text>
    </comment>
    <comment ref="G20" authorId="0" shapeId="0" xr:uid="{8A850E2A-08D5-45F9-BB9C-48BCB77FB723}">
      <text>
        <r>
          <rPr>
            <sz val="9"/>
            <color indexed="81"/>
            <rFont val="Tahoma"/>
            <family val="2"/>
          </rPr>
          <t>Resolution corresponding to the reference transducer 
amplifier.</t>
        </r>
      </text>
    </comment>
    <comment ref="H23" authorId="0" shapeId="0" xr:uid="{C5F660CC-2BC4-4A71-83C2-63282C0FEDA0}">
      <text>
        <r>
          <rPr>
            <b/>
            <sz val="9"/>
            <color indexed="81"/>
            <rFont val="Tahoma"/>
            <family val="2"/>
          </rPr>
          <t>Only for those who use reference transducers.</t>
        </r>
        <r>
          <rPr>
            <sz val="9"/>
            <color indexed="81"/>
            <rFont val="Tahoma"/>
            <family val="2"/>
          </rPr>
          <t xml:space="preserve">
This is optional but recommended.</t>
        </r>
      </text>
    </comment>
    <comment ref="G32" authorId="0" shapeId="0" xr:uid="{33472517-BE06-4C7D-AD21-DD60CD5CF0E0}">
      <text>
        <r>
          <rPr>
            <sz val="9"/>
            <color indexed="81"/>
            <rFont val="Tahoma"/>
            <family val="2"/>
          </rPr>
          <t xml:space="preserve">Refers to the check signal, for example the 2.5 mV/V on the DMP40
</t>
        </r>
      </text>
    </comment>
    <comment ref="G37" authorId="0" shapeId="0" xr:uid="{ABDF42C5-B7F1-43B8-8E68-EE4CE3072FCD}">
      <text>
        <r>
          <rPr>
            <sz val="9"/>
            <color indexed="81"/>
            <rFont val="Tahoma"/>
            <family val="2"/>
          </rPr>
          <t xml:space="preserve">Please specify the NMI and calibration certificate number that corresponds to your reference transducer. Specify:
</t>
        </r>
        <r>
          <rPr>
            <i/>
            <sz val="9"/>
            <color indexed="81"/>
            <rFont val="Tahoma"/>
            <family val="2"/>
          </rPr>
          <t>MNI / certification No.</t>
        </r>
      </text>
    </comment>
    <comment ref="H37" authorId="0" shapeId="0" xr:uid="{EF8F4A13-A6CF-4880-A8ED-5AC96011A41F}">
      <text>
        <r>
          <rPr>
            <sz val="9"/>
            <color indexed="81"/>
            <rFont val="Tahoma"/>
            <family val="2"/>
          </rPr>
          <t xml:space="preserve">To reduce the possibility of errors, it is recommended that you submit a PDF copy of this certificate.
</t>
        </r>
      </text>
    </comment>
    <comment ref="G38" authorId="0" shapeId="0" xr:uid="{D8020335-AF5E-4D38-9407-C404F7FD1C28}">
      <text>
        <r>
          <rPr>
            <sz val="9"/>
            <color indexed="81"/>
            <rFont val="Tahoma"/>
            <family val="2"/>
          </rPr>
          <t>Please specify the calibration date.</t>
        </r>
      </text>
    </comment>
    <comment ref="G39" authorId="0" shapeId="0" xr:uid="{3EE8D373-E6FE-4FF2-8055-A3E7388C0571}">
      <text>
        <r>
          <rPr>
            <sz val="9"/>
            <color indexed="81"/>
            <rFont val="Tahoma"/>
            <family val="2"/>
          </rPr>
          <t xml:space="preserve">Please specify whether the calculations used to convert from mV/V to kN are based on exact values (from Table 1) or interpolated values (interpolation equations).
</t>
        </r>
      </text>
    </comment>
    <comment ref="G40" authorId="0" shapeId="0" xr:uid="{45429D6D-9EB1-486C-B1CA-3239795C96AC}">
      <text>
        <r>
          <rPr>
            <sz val="9"/>
            <color indexed="81"/>
            <rFont val="Tahoma"/>
            <family val="2"/>
          </rPr>
          <t xml:space="preserve">The values used are obtained from the calibration certificate and can be calculated in the case of the average 4'-6'.
</t>
        </r>
      </text>
    </comment>
    <comment ref="G41" authorId="0" shapeId="0" xr:uid="{E1475ADE-4064-41A0-A6D7-536316F630BC}">
      <text>
        <r>
          <rPr>
            <sz val="9"/>
            <color indexed="81"/>
            <rFont val="Tahoma"/>
            <family val="2"/>
          </rPr>
          <t xml:space="preserve">In case you need to enter other values, please include up to 10 load steps with their respective indications.
</t>
        </r>
      </text>
    </comment>
    <comment ref="G53" authorId="0" shapeId="0" xr:uid="{46AADE35-6DEC-4B1B-BEDE-3C8F164CA009}">
      <text>
        <r>
          <rPr>
            <sz val="9"/>
            <color indexed="81"/>
            <rFont val="Tahoma"/>
            <family val="2"/>
          </rPr>
          <t xml:space="preserve">Please provide the interpolation polynomials for both ascending (ISO 376 1-3-5) and descending (ISO 376 4'-6') displacements.
</t>
        </r>
      </text>
    </comment>
  </commentList>
</comments>
</file>

<file path=xl/sharedStrings.xml><?xml version="1.0" encoding="utf-8"?>
<sst xmlns="http://schemas.openxmlformats.org/spreadsheetml/2006/main" count="246" uniqueCount="83">
  <si>
    <t>Position</t>
  </si>
  <si>
    <t>Force</t>
  </si>
  <si>
    <t>Time</t>
  </si>
  <si>
    <t>Temperature</t>
  </si>
  <si>
    <t>Deflection</t>
  </si>
  <si>
    <t>Date</t>
  </si>
  <si>
    <t>Environmental Checks</t>
  </si>
  <si>
    <t>degrees</t>
  </si>
  <si>
    <t>kN</t>
  </si>
  <si>
    <t>hh:mm</t>
  </si>
  <si>
    <t>mV/V</t>
  </si>
  <si>
    <t>ºC</t>
  </si>
  <si>
    <t>Laboratory</t>
  </si>
  <si>
    <t>Initial</t>
  </si>
  <si>
    <t>Final</t>
  </si>
  <si>
    <t>Variation</t>
  </si>
  <si>
    <t>Air pressure / hPa</t>
  </si>
  <si>
    <t>(preload)</t>
  </si>
  <si>
    <t>Operator</t>
  </si>
  <si>
    <t>Humidity / % RH</t>
  </si>
  <si>
    <t xml:space="preserve">   Filter</t>
  </si>
  <si>
    <t>0.22 Hz Bessel</t>
  </si>
  <si>
    <t xml:space="preserve">   Bridge Supply</t>
  </si>
  <si>
    <t>5 V</t>
  </si>
  <si>
    <t xml:space="preserve">   Measuring Range</t>
  </si>
  <si>
    <t xml:space="preserve">   Mode</t>
  </si>
  <si>
    <t>Absolute</t>
  </si>
  <si>
    <t xml:space="preserve">   Autocal</t>
  </si>
  <si>
    <t>HBM C18 00283N54</t>
  </si>
  <si>
    <t>drop down lists</t>
  </si>
  <si>
    <t>ON</t>
  </si>
  <si>
    <t>OFF</t>
  </si>
  <si>
    <t>Transfer Standard</t>
  </si>
  <si>
    <t>Amplifier used with TS</t>
  </si>
  <si>
    <t>Worksheet protected but without password.
Try not to modify the spreadsheet so that post-processing is easier.</t>
  </si>
  <si>
    <t>Machine Type</t>
  </si>
  <si>
    <t>Deadweigth</t>
  </si>
  <si>
    <t>Lever</t>
  </si>
  <si>
    <t>Reference transducer</t>
  </si>
  <si>
    <t>Reference Transducer</t>
  </si>
  <si>
    <t>HBM / C3H3 / H73729</t>
  </si>
  <si>
    <t>Amplifier used with RT</t>
  </si>
  <si>
    <t>Calibration Certificate</t>
  </si>
  <si>
    <t>Amplifiers Checks</t>
  </si>
  <si>
    <t>BN 100 setting
mV/V</t>
  </si>
  <si>
    <t>Amplifier used with TS
readings mV/V</t>
  </si>
  <si>
    <t>Amplifier used with RT
readings mV/V</t>
  </si>
  <si>
    <t>Check reading</t>
  </si>
  <si>
    <t xml:space="preserve">   Resolution</t>
  </si>
  <si>
    <t>COMMENTS</t>
  </si>
  <si>
    <t>Relative</t>
  </si>
  <si>
    <t>PTB / 1204 PTB 21</t>
  </si>
  <si>
    <t>RT-FCM reading</t>
  </si>
  <si>
    <t>Transfer reading</t>
  </si>
  <si>
    <t>This spreadsheet aims to record the raw values obtained in the RT-FCM in order to trace the calculation if necessary. Completing this spreadsheet will allow for corrections to be made on the calculations performed on the reference standard, providing evidence of how the values are obtained.</t>
  </si>
  <si>
    <t xml:space="preserve">   Capacity [kN]</t>
  </si>
  <si>
    <t xml:space="preserve">   Date</t>
  </si>
  <si>
    <t xml:space="preserve">   Mean values 1-3-5</t>
  </si>
  <si>
    <t xml:space="preserve">   Mean values 4'-6'</t>
  </si>
  <si>
    <t>Exact values</t>
  </si>
  <si>
    <t>Interpolated values</t>
  </si>
  <si>
    <t>Methodology applied</t>
  </si>
  <si>
    <t>A</t>
  </si>
  <si>
    <t>B</t>
  </si>
  <si>
    <t>C</t>
  </si>
  <si>
    <t>D</t>
  </si>
  <si>
    <t>F [kN] = A·X³ + B·X² + C·X + D       X [mV/V]</t>
  </si>
  <si>
    <t>Mean 1-3-5</t>
  </si>
  <si>
    <t>Mean 4'-6'</t>
  </si>
  <si>
    <t>Exact values [mV/V]</t>
  </si>
  <si>
    <r>
      <t xml:space="preserve">   CMC [1·10</t>
    </r>
    <r>
      <rPr>
        <b/>
        <vertAlign val="superscript"/>
        <sz val="10"/>
        <rFont val="Arial"/>
        <family val="2"/>
      </rPr>
      <t>-6</t>
    </r>
    <r>
      <rPr>
        <b/>
        <sz val="10"/>
        <rFont val="Arial"/>
        <family val="2"/>
      </rPr>
      <t>]</t>
    </r>
  </si>
  <si>
    <t>INTI</t>
  </si>
  <si>
    <t>Savarin</t>
  </si>
  <si>
    <t>Please include here any comments that you consider relevant.</t>
  </si>
  <si>
    <t>RT-FCM calculation</t>
  </si>
  <si>
    <t>HBM / DMP40 / 065120002</t>
  </si>
  <si>
    <t>HBM / DK38 / 022720004</t>
  </si>
  <si>
    <t>3</t>
  </si>
  <si>
    <t>Please complete cells with this background color</t>
  </si>
  <si>
    <t>Data corresponding to the RT-FCM</t>
  </si>
  <si>
    <t>Information regarding the RT-FCM force transducer</t>
  </si>
  <si>
    <t>Interpolation equation</t>
  </si>
  <si>
    <t>mV/V --&gt; kN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</si>
</sst>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quot; &quot;000"/>
    <numFmt numFmtId="165" formatCode="#,##0.0"/>
    <numFmt numFmtId="166" formatCode="d\ mmm\ yyyy"/>
    <numFmt numFmtId="167" formatCode="0.0"/>
    <numFmt numFmtId="168" formatCode="#,##0.00&quot; &quot;000"/>
    <numFmt numFmtId="169" formatCode="0.000"/>
    <numFmt numFmtId="170" formatCode="0.000000"/>
    <numFmt numFmtId="171" formatCode="0.000000E+00"/>
  </numFmts>
  <fonts count="16" x14ac:knownFonts="1">
    <font>
      <sz val="10"/>
      <name val="Arial"/>
    </font>
    <font>
      <b/>
      <sz val="10"/>
      <name val="Arial"/>
      <family val="2"/>
    </font>
    <font>
      <sz val="10"/>
      <color indexed="23"/>
      <name val="Arial"/>
      <family val="2"/>
    </font>
    <font>
      <sz val="10"/>
      <name val="Arial"/>
      <family val="2"/>
    </font>
    <font>
      <b/>
      <sz val="10"/>
      <color rgb="FFFF0000"/>
      <name val="Arial"/>
      <family val="2"/>
    </font>
    <font>
      <i/>
      <sz val="10"/>
      <color rgb="FF7030A0"/>
      <name val="Arial"/>
      <family val="2"/>
    </font>
    <font>
      <b/>
      <i/>
      <sz val="10"/>
      <color rgb="FF7030A0"/>
      <name val="Arial"/>
      <family val="2"/>
    </font>
    <font>
      <sz val="9"/>
      <color indexed="81"/>
      <name val="Tahoma"/>
      <family val="2"/>
    </font>
    <font>
      <b/>
      <sz val="9"/>
      <color indexed="81"/>
      <name val="Tahoma"/>
      <family val="2"/>
    </font>
    <font>
      <b/>
      <i/>
      <sz val="10"/>
      <name val="Arial"/>
      <family val="2"/>
    </font>
    <font>
      <sz val="9"/>
      <color indexed="81"/>
      <name val="Tahoma"/>
      <charset val="1"/>
    </font>
    <font>
      <b/>
      <sz val="9"/>
      <color indexed="81"/>
      <name val="Tahoma"/>
      <charset val="1"/>
    </font>
    <font>
      <b/>
      <vertAlign val="superscript"/>
      <sz val="10"/>
      <name val="Arial"/>
      <family val="2"/>
    </font>
    <font>
      <i/>
      <sz val="9"/>
      <color indexed="81"/>
      <name val="Tahoma"/>
      <family val="2"/>
    </font>
    <font>
      <b/>
      <i/>
      <sz val="10"/>
      <color theme="1" tint="0.249977111117893"/>
      <name val="Arial"/>
      <family val="2"/>
    </font>
    <font>
      <i/>
      <sz val="10"/>
      <color theme="1" tint="0.249977111117893"/>
      <name val="Arial"/>
      <family val="2"/>
    </font>
  </fonts>
  <fills count="8">
    <fill>
      <patternFill patternType="none"/>
    </fill>
    <fill>
      <patternFill patternType="gray125"/>
    </fill>
    <fill>
      <patternFill patternType="solid">
        <fgColor indexed="41"/>
        <bgColor indexed="64"/>
      </patternFill>
    </fill>
    <fill>
      <patternFill patternType="lightUp">
        <bgColor indexed="43"/>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s>
  <cellStyleXfs count="2">
    <xf numFmtId="0" fontId="0" fillId="0" borderId="0"/>
    <xf numFmtId="0" fontId="3" fillId="0" borderId="0"/>
  </cellStyleXfs>
  <cellXfs count="139">
    <xf numFmtId="0" fontId="0" fillId="0" borderId="0" xfId="0"/>
    <xf numFmtId="0" fontId="1" fillId="4" borderId="2" xfId="1" applyFont="1" applyFill="1" applyBorder="1" applyAlignment="1">
      <alignment horizontal="center"/>
    </xf>
    <xf numFmtId="0" fontId="1" fillId="4" borderId="0" xfId="1" applyFont="1" applyFill="1" applyAlignment="1">
      <alignment horizontal="center"/>
    </xf>
    <xf numFmtId="0" fontId="1" fillId="4" borderId="4" xfId="1" applyFont="1" applyFill="1" applyBorder="1" applyAlignment="1">
      <alignment horizontal="center"/>
    </xf>
    <xf numFmtId="0" fontId="3" fillId="4" borderId="0" xfId="1" applyFill="1" applyAlignment="1">
      <alignment horizontal="center"/>
    </xf>
    <xf numFmtId="0" fontId="3" fillId="4" borderId="0" xfId="1" applyFill="1"/>
    <xf numFmtId="164" fontId="3" fillId="2" borderId="1" xfId="1" applyNumberFormat="1" applyFill="1" applyBorder="1" applyAlignment="1" applyProtection="1">
      <alignment horizontal="center"/>
      <protection locked="0"/>
    </xf>
    <xf numFmtId="164" fontId="3" fillId="3" borderId="2" xfId="1" applyNumberFormat="1" applyFill="1" applyBorder="1" applyAlignment="1">
      <alignment horizontal="center"/>
    </xf>
    <xf numFmtId="0" fontId="3" fillId="4" borderId="1" xfId="1" applyFill="1" applyBorder="1" applyAlignment="1">
      <alignment horizontal="center"/>
    </xf>
    <xf numFmtId="0" fontId="1" fillId="4" borderId="3" xfId="1" applyFont="1" applyFill="1" applyBorder="1"/>
    <xf numFmtId="164" fontId="3" fillId="3" borderId="3" xfId="1" applyNumberFormat="1" applyFill="1" applyBorder="1" applyAlignment="1">
      <alignment horizontal="center"/>
    </xf>
    <xf numFmtId="164" fontId="2" fillId="4" borderId="1" xfId="1" applyNumberFormat="1" applyFont="1" applyFill="1" applyBorder="1" applyAlignment="1">
      <alignment horizontal="center"/>
    </xf>
    <xf numFmtId="4" fontId="3" fillId="2" borderId="1" xfId="1" applyNumberFormat="1" applyFill="1" applyBorder="1" applyAlignment="1" applyProtection="1">
      <alignment horizontal="center"/>
      <protection locked="0"/>
    </xf>
    <xf numFmtId="164" fontId="1" fillId="4" borderId="1" xfId="1" applyNumberFormat="1" applyFont="1" applyFill="1" applyBorder="1" applyAlignment="1">
      <alignment horizontal="center"/>
    </xf>
    <xf numFmtId="0" fontId="1" fillId="4" borderId="1" xfId="1" applyFont="1" applyFill="1" applyBorder="1" applyAlignment="1">
      <alignment horizontal="left"/>
    </xf>
    <xf numFmtId="164" fontId="2" fillId="4" borderId="0" xfId="1" applyNumberFormat="1" applyFont="1" applyFill="1"/>
    <xf numFmtId="164" fontId="6" fillId="4" borderId="1" xfId="1" applyNumberFormat="1" applyFont="1" applyFill="1" applyBorder="1" applyAlignment="1">
      <alignment horizontal="center"/>
    </xf>
    <xf numFmtId="164" fontId="1" fillId="4" borderId="0" xfId="1" applyNumberFormat="1" applyFont="1" applyFill="1"/>
    <xf numFmtId="0" fontId="3" fillId="4" borderId="1" xfId="1" applyFill="1" applyBorder="1"/>
    <xf numFmtId="0" fontId="1" fillId="4" borderId="1" xfId="1" applyFont="1" applyFill="1" applyBorder="1" applyAlignment="1">
      <alignment horizontal="center"/>
    </xf>
    <xf numFmtId="0" fontId="1" fillId="4" borderId="1" xfId="1" applyFont="1" applyFill="1" applyBorder="1"/>
    <xf numFmtId="165" fontId="3" fillId="4" borderId="1" xfId="1" applyNumberFormat="1" applyFill="1" applyBorder="1" applyAlignment="1">
      <alignment horizontal="center"/>
    </xf>
    <xf numFmtId="0" fontId="1" fillId="4" borderId="3" xfId="1" applyFont="1" applyFill="1" applyBorder="1" applyAlignment="1">
      <alignment horizontal="center" vertical="center"/>
    </xf>
    <xf numFmtId="0" fontId="1" fillId="4" borderId="4" xfId="1" applyFont="1" applyFill="1" applyBorder="1" applyAlignment="1">
      <alignment horizontal="center" vertical="center"/>
    </xf>
    <xf numFmtId="0" fontId="1" fillId="4" borderId="6" xfId="1" applyFont="1" applyFill="1" applyBorder="1" applyAlignment="1">
      <alignment horizontal="center"/>
    </xf>
    <xf numFmtId="0" fontId="1" fillId="4" borderId="2" xfId="1" applyFont="1" applyFill="1" applyBorder="1" applyAlignment="1">
      <alignment horizontal="center" vertical="center"/>
    </xf>
    <xf numFmtId="164" fontId="3" fillId="3" borderId="4" xfId="1" applyNumberFormat="1" applyFill="1" applyBorder="1" applyAlignment="1">
      <alignment horizontal="center"/>
    </xf>
    <xf numFmtId="0" fontId="1" fillId="4" borderId="0" xfId="1" applyFont="1" applyFill="1" applyAlignment="1">
      <alignment horizontal="left"/>
    </xf>
    <xf numFmtId="164" fontId="3" fillId="4" borderId="0" xfId="1" applyNumberFormat="1" applyFill="1"/>
    <xf numFmtId="164" fontId="3" fillId="7" borderId="1" xfId="1" applyNumberFormat="1" applyFill="1" applyBorder="1" applyAlignment="1" applyProtection="1">
      <alignment horizontal="center"/>
      <protection locked="0"/>
    </xf>
    <xf numFmtId="164" fontId="0" fillId="7" borderId="1" xfId="1" applyNumberFormat="1" applyFont="1" applyFill="1" applyBorder="1" applyAlignment="1" applyProtection="1">
      <alignment horizontal="center"/>
      <protection locked="0"/>
    </xf>
    <xf numFmtId="0" fontId="3" fillId="4" borderId="5" xfId="1" applyFill="1" applyBorder="1"/>
    <xf numFmtId="0" fontId="3" fillId="4" borderId="6" xfId="1" applyFill="1" applyBorder="1"/>
    <xf numFmtId="20" fontId="3" fillId="4" borderId="1" xfId="1" applyNumberFormat="1" applyFill="1" applyBorder="1" applyAlignment="1">
      <alignment horizontal="center"/>
    </xf>
    <xf numFmtId="0" fontId="5" fillId="4" borderId="5" xfId="1" applyFont="1" applyFill="1" applyBorder="1"/>
    <xf numFmtId="0" fontId="5" fillId="4" borderId="6" xfId="1" applyFont="1" applyFill="1" applyBorder="1"/>
    <xf numFmtId="164" fontId="2" fillId="4" borderId="0" xfId="1" applyNumberFormat="1" applyFont="1" applyFill="1" applyAlignment="1">
      <alignment horizontal="center"/>
    </xf>
    <xf numFmtId="164" fontId="1" fillId="4" borderId="0" xfId="1" applyNumberFormat="1" applyFont="1" applyFill="1" applyAlignment="1">
      <alignment horizontal="center"/>
    </xf>
    <xf numFmtId="164" fontId="3" fillId="4" borderId="0" xfId="1" applyNumberFormat="1" applyFill="1" applyAlignment="1">
      <alignment horizontal="center"/>
    </xf>
    <xf numFmtId="0" fontId="1" fillId="4" borderId="2" xfId="1" applyFont="1" applyFill="1" applyBorder="1" applyAlignment="1">
      <alignment horizontal="center" vertical="center" wrapText="1"/>
    </xf>
    <xf numFmtId="170" fontId="3" fillId="7" borderId="1" xfId="1" applyNumberFormat="1" applyFill="1" applyBorder="1" applyAlignment="1" applyProtection="1">
      <alignment horizontal="center" vertical="center"/>
      <protection locked="0"/>
    </xf>
    <xf numFmtId="171" fontId="3" fillId="7" borderId="1" xfId="1" applyNumberFormat="1" applyFill="1" applyBorder="1" applyProtection="1">
      <protection locked="0"/>
    </xf>
    <xf numFmtId="1" fontId="3" fillId="4" borderId="5" xfId="1" applyNumberFormat="1" applyFill="1" applyBorder="1"/>
    <xf numFmtId="1" fontId="5" fillId="4" borderId="5" xfId="1" applyNumberFormat="1" applyFont="1" applyFill="1" applyBorder="1"/>
    <xf numFmtId="168" fontId="0" fillId="7" borderId="1" xfId="1" applyNumberFormat="1" applyFont="1" applyFill="1" applyBorder="1" applyAlignment="1" applyProtection="1">
      <alignment horizontal="center"/>
      <protection locked="0"/>
    </xf>
    <xf numFmtId="164" fontId="5" fillId="7" borderId="1" xfId="1" applyNumberFormat="1" applyFont="1" applyFill="1" applyBorder="1" applyAlignment="1" applyProtection="1">
      <alignment horizontal="center"/>
      <protection locked="0"/>
    </xf>
    <xf numFmtId="168" fontId="5" fillId="7" borderId="1" xfId="1" applyNumberFormat="1" applyFont="1" applyFill="1" applyBorder="1" applyAlignment="1" applyProtection="1">
      <alignment horizontal="center"/>
      <protection locked="0"/>
    </xf>
    <xf numFmtId="169" fontId="0" fillId="7" borderId="1" xfId="1" applyNumberFormat="1" applyFont="1" applyFill="1" applyBorder="1" applyAlignment="1" applyProtection="1">
      <alignment horizontal="right" indent="1"/>
      <protection locked="0"/>
    </xf>
    <xf numFmtId="169" fontId="5" fillId="7" borderId="1" xfId="1" applyNumberFormat="1" applyFont="1" applyFill="1" applyBorder="1" applyAlignment="1" applyProtection="1">
      <alignment horizontal="right" indent="1"/>
      <protection locked="0"/>
    </xf>
    <xf numFmtId="167" fontId="3" fillId="2" borderId="1" xfId="1" applyNumberFormat="1" applyFill="1" applyBorder="1" applyAlignment="1" applyProtection="1">
      <alignment horizontal="right" indent="2"/>
      <protection locked="0"/>
    </xf>
    <xf numFmtId="164" fontId="5" fillId="2" borderId="1" xfId="1" applyNumberFormat="1" applyFont="1" applyFill="1" applyBorder="1" applyAlignment="1" applyProtection="1">
      <alignment horizontal="center"/>
      <protection locked="0"/>
    </xf>
    <xf numFmtId="4" fontId="5" fillId="2" borderId="1" xfId="1" applyNumberFormat="1" applyFont="1" applyFill="1" applyBorder="1" applyAlignment="1" applyProtection="1">
      <alignment horizontal="center"/>
      <protection locked="0"/>
    </xf>
    <xf numFmtId="0" fontId="1" fillId="4" borderId="7" xfId="1" applyFont="1" applyFill="1" applyBorder="1" applyAlignment="1">
      <alignment horizontal="center" vertical="center"/>
    </xf>
    <xf numFmtId="0" fontId="1" fillId="4" borderId="11" xfId="1" applyFont="1" applyFill="1" applyBorder="1" applyAlignment="1">
      <alignment horizontal="center"/>
    </xf>
    <xf numFmtId="0" fontId="9" fillId="4" borderId="0" xfId="1" applyFont="1" applyFill="1" applyBorder="1" applyAlignment="1">
      <alignment wrapText="1"/>
    </xf>
    <xf numFmtId="0" fontId="1" fillId="4" borderId="1" xfId="1" applyFont="1" applyFill="1" applyBorder="1" applyAlignment="1"/>
    <xf numFmtId="0" fontId="1" fillId="4" borderId="5" xfId="1" applyFont="1" applyFill="1" applyBorder="1" applyAlignment="1"/>
    <xf numFmtId="164" fontId="2" fillId="4" borderId="0" xfId="1" applyNumberFormat="1" applyFont="1" applyFill="1" applyBorder="1"/>
    <xf numFmtId="0" fontId="1" fillId="4" borderId="1" xfId="1" applyFont="1" applyFill="1" applyBorder="1" applyAlignment="1">
      <alignment horizontal="left" vertical="center"/>
    </xf>
    <xf numFmtId="0" fontId="1" fillId="4" borderId="11" xfId="1" applyFont="1" applyFill="1" applyBorder="1" applyAlignment="1">
      <alignment horizontal="center" vertical="center"/>
    </xf>
    <xf numFmtId="1" fontId="1" fillId="4" borderId="5" xfId="1" applyNumberFormat="1" applyFont="1" applyFill="1" applyBorder="1" applyAlignment="1">
      <alignment horizontal="right" indent="1"/>
    </xf>
    <xf numFmtId="0" fontId="14" fillId="4" borderId="0" xfId="1" applyFont="1" applyFill="1" applyAlignment="1">
      <alignment horizontal="center"/>
    </xf>
    <xf numFmtId="0" fontId="15" fillId="4" borderId="1" xfId="1" applyFont="1" applyFill="1" applyBorder="1" applyAlignment="1">
      <alignment horizontal="center"/>
    </xf>
    <xf numFmtId="0" fontId="15" fillId="4" borderId="0" xfId="1" applyFont="1" applyFill="1"/>
    <xf numFmtId="164" fontId="15" fillId="4" borderId="1" xfId="1" applyNumberFormat="1" applyFont="1" applyFill="1" applyBorder="1" applyAlignment="1">
      <alignment horizontal="center"/>
    </xf>
    <xf numFmtId="0" fontId="1" fillId="4" borderId="7" xfId="1" applyFont="1" applyFill="1" applyBorder="1" applyAlignment="1">
      <alignment horizontal="center" vertical="center"/>
    </xf>
    <xf numFmtId="0" fontId="1" fillId="4" borderId="11" xfId="1" applyFont="1" applyFill="1" applyBorder="1" applyAlignment="1">
      <alignment horizontal="center"/>
    </xf>
    <xf numFmtId="0" fontId="1" fillId="4" borderId="2" xfId="1" applyFont="1" applyFill="1" applyBorder="1" applyAlignment="1">
      <alignment horizontal="center" vertical="center" wrapText="1"/>
    </xf>
    <xf numFmtId="0" fontId="1" fillId="4" borderId="3" xfId="1" applyFont="1" applyFill="1" applyBorder="1" applyAlignment="1">
      <alignment horizontal="center" vertical="center"/>
    </xf>
    <xf numFmtId="0" fontId="1" fillId="4" borderId="4" xfId="1" applyFont="1" applyFill="1" applyBorder="1" applyAlignment="1">
      <alignment horizontal="center" vertical="center"/>
    </xf>
    <xf numFmtId="0" fontId="1" fillId="4" borderId="6" xfId="1" applyFont="1" applyFill="1" applyBorder="1" applyAlignment="1">
      <alignment horizontal="center"/>
    </xf>
    <xf numFmtId="0" fontId="1" fillId="4" borderId="1" xfId="1" applyFont="1" applyFill="1" applyBorder="1" applyAlignment="1">
      <alignment horizontal="left"/>
    </xf>
    <xf numFmtId="1" fontId="3" fillId="2" borderId="1" xfId="1" applyNumberFormat="1" applyFill="1" applyBorder="1" applyAlignment="1" applyProtection="1">
      <alignment horizontal="center"/>
      <protection locked="0"/>
    </xf>
    <xf numFmtId="49" fontId="3" fillId="4" borderId="1" xfId="1" quotePrefix="1" applyNumberFormat="1" applyFill="1" applyBorder="1" applyAlignment="1">
      <alignment horizontal="center"/>
    </xf>
    <xf numFmtId="0" fontId="1" fillId="4" borderId="0" xfId="1" applyFont="1" applyFill="1" applyBorder="1" applyAlignment="1">
      <alignment horizontal="center" wrapText="1"/>
    </xf>
    <xf numFmtId="0" fontId="1" fillId="4" borderId="14" xfId="1" applyFont="1" applyFill="1" applyBorder="1" applyAlignment="1">
      <alignment horizontal="center" wrapText="1"/>
    </xf>
    <xf numFmtId="0" fontId="3" fillId="2" borderId="1" xfId="1" applyFill="1" applyBorder="1" applyAlignment="1" applyProtection="1">
      <alignment horizontal="center"/>
      <protection locked="0"/>
    </xf>
    <xf numFmtId="164" fontId="3" fillId="2" borderId="5" xfId="1" applyNumberFormat="1" applyFill="1" applyBorder="1" applyAlignment="1" applyProtection="1">
      <alignment horizontal="center"/>
      <protection locked="0"/>
    </xf>
    <xf numFmtId="164" fontId="3" fillId="2" borderId="6" xfId="1" applyNumberFormat="1" applyFill="1" applyBorder="1" applyAlignment="1" applyProtection="1">
      <alignment horizontal="center"/>
      <protection locked="0"/>
    </xf>
    <xf numFmtId="0" fontId="1" fillId="4" borderId="7" xfId="1" applyFont="1" applyFill="1" applyBorder="1" applyAlignment="1">
      <alignment horizontal="center" vertical="center"/>
    </xf>
    <xf numFmtId="0" fontId="1" fillId="4" borderId="10" xfId="1" applyFont="1" applyFill="1" applyBorder="1" applyAlignment="1">
      <alignment horizontal="center" vertical="center"/>
    </xf>
    <xf numFmtId="0" fontId="1" fillId="4" borderId="11" xfId="1" applyFont="1" applyFill="1" applyBorder="1" applyAlignment="1">
      <alignment horizontal="center"/>
    </xf>
    <xf numFmtId="0" fontId="1" fillId="4" borderId="8" xfId="1" applyFont="1" applyFill="1" applyBorder="1" applyAlignment="1">
      <alignment horizontal="center"/>
    </xf>
    <xf numFmtId="49" fontId="3" fillId="2" borderId="1" xfId="1" quotePrefix="1" applyNumberFormat="1" applyFill="1" applyBorder="1" applyAlignment="1" applyProtection="1">
      <alignment horizontal="center"/>
      <protection locked="0"/>
    </xf>
    <xf numFmtId="0" fontId="0" fillId="2" borderId="1" xfId="1" applyFont="1" applyFill="1" applyBorder="1" applyAlignment="1" applyProtection="1">
      <alignment horizontal="center"/>
      <protection locked="0"/>
    </xf>
    <xf numFmtId="166" fontId="4" fillId="2" borderId="5" xfId="1" applyNumberFormat="1" applyFont="1" applyFill="1" applyBorder="1" applyAlignment="1" applyProtection="1">
      <alignment horizontal="center" vertical="center"/>
      <protection locked="0"/>
    </xf>
    <xf numFmtId="166" fontId="4" fillId="2" borderId="15" xfId="1" applyNumberFormat="1" applyFont="1" applyFill="1" applyBorder="1" applyAlignment="1" applyProtection="1">
      <alignment horizontal="center" vertical="center"/>
      <protection locked="0"/>
    </xf>
    <xf numFmtId="166" fontId="4" fillId="2" borderId="6" xfId="1" applyNumberFormat="1" applyFont="1" applyFill="1" applyBorder="1" applyAlignment="1" applyProtection="1">
      <alignment horizontal="center" vertical="center"/>
      <protection locked="0"/>
    </xf>
    <xf numFmtId="0" fontId="4" fillId="5" borderId="0" xfId="1" applyFont="1" applyFill="1" applyBorder="1" applyAlignment="1">
      <alignment horizontal="center" vertical="center" wrapText="1"/>
    </xf>
    <xf numFmtId="49" fontId="3" fillId="2" borderId="1" xfId="1" applyNumberFormat="1" applyFill="1" applyBorder="1" applyAlignment="1" applyProtection="1">
      <alignment horizontal="center"/>
      <protection locked="0"/>
    </xf>
    <xf numFmtId="166" fontId="3" fillId="2" borderId="1" xfId="1" applyNumberFormat="1" applyFill="1" applyBorder="1" applyAlignment="1" applyProtection="1">
      <alignment horizontal="center" vertical="center"/>
      <protection locked="0"/>
    </xf>
    <xf numFmtId="164" fontId="3" fillId="2" borderId="7" xfId="1" applyNumberFormat="1" applyFill="1" applyBorder="1" applyAlignment="1" applyProtection="1">
      <alignment horizontal="left" vertical="top" wrapText="1"/>
      <protection locked="0"/>
    </xf>
    <xf numFmtId="164" fontId="0" fillId="2" borderId="9" xfId="1" applyNumberFormat="1" applyFont="1" applyFill="1" applyBorder="1" applyAlignment="1" applyProtection="1">
      <alignment horizontal="left" vertical="top"/>
      <protection locked="0"/>
    </xf>
    <xf numFmtId="164" fontId="0" fillId="2" borderId="10" xfId="1" applyNumberFormat="1" applyFont="1" applyFill="1" applyBorder="1" applyAlignment="1" applyProtection="1">
      <alignment horizontal="left" vertical="top"/>
      <protection locked="0"/>
    </xf>
    <xf numFmtId="164" fontId="0" fillId="2" borderId="14" xfId="1" applyNumberFormat="1" applyFont="1" applyFill="1" applyBorder="1" applyAlignment="1" applyProtection="1">
      <alignment horizontal="left" vertical="top"/>
      <protection locked="0"/>
    </xf>
    <xf numFmtId="164" fontId="0" fillId="2" borderId="0" xfId="1" applyNumberFormat="1" applyFont="1" applyFill="1" applyAlignment="1" applyProtection="1">
      <alignment horizontal="left" vertical="top"/>
      <protection locked="0"/>
    </xf>
    <xf numFmtId="164" fontId="0" fillId="2" borderId="12" xfId="1" applyNumberFormat="1" applyFont="1" applyFill="1" applyBorder="1" applyAlignment="1" applyProtection="1">
      <alignment horizontal="left" vertical="top"/>
      <protection locked="0"/>
    </xf>
    <xf numFmtId="164" fontId="0" fillId="2" borderId="11" xfId="1" applyNumberFormat="1" applyFont="1" applyFill="1" applyBorder="1" applyAlignment="1" applyProtection="1">
      <alignment horizontal="left" vertical="top"/>
      <protection locked="0"/>
    </xf>
    <xf numFmtId="164" fontId="0" fillId="2" borderId="13" xfId="1" applyNumberFormat="1" applyFont="1" applyFill="1" applyBorder="1" applyAlignment="1" applyProtection="1">
      <alignment horizontal="left" vertical="top"/>
      <protection locked="0"/>
    </xf>
    <xf numFmtId="164" fontId="0" fillId="2" borderId="8" xfId="1" applyNumberFormat="1" applyFont="1" applyFill="1" applyBorder="1" applyAlignment="1" applyProtection="1">
      <alignment horizontal="left" vertical="top"/>
      <protection locked="0"/>
    </xf>
    <xf numFmtId="0" fontId="1" fillId="4" borderId="2" xfId="1" applyFont="1" applyFill="1" applyBorder="1" applyAlignment="1">
      <alignment horizontal="center" vertical="center" wrapText="1"/>
    </xf>
    <xf numFmtId="0" fontId="1" fillId="4" borderId="3" xfId="1" applyFont="1" applyFill="1" applyBorder="1" applyAlignment="1">
      <alignment horizontal="center" vertical="center"/>
    </xf>
    <xf numFmtId="0" fontId="1" fillId="4" borderId="4" xfId="1" applyFont="1" applyFill="1" applyBorder="1" applyAlignment="1">
      <alignment horizontal="center" vertical="center"/>
    </xf>
    <xf numFmtId="0" fontId="1" fillId="4" borderId="7" xfId="1" applyFont="1" applyFill="1" applyBorder="1" applyAlignment="1">
      <alignment horizontal="center" wrapText="1"/>
    </xf>
    <xf numFmtId="0" fontId="1" fillId="4" borderId="10" xfId="1" applyFont="1" applyFill="1" applyBorder="1" applyAlignment="1">
      <alignment horizontal="center" wrapText="1"/>
    </xf>
    <xf numFmtId="0" fontId="1" fillId="4" borderId="11" xfId="1" applyFont="1" applyFill="1" applyBorder="1" applyAlignment="1">
      <alignment horizontal="center" wrapText="1"/>
    </xf>
    <xf numFmtId="0" fontId="1" fillId="4" borderId="8" xfId="1" applyFont="1" applyFill="1" applyBorder="1" applyAlignment="1">
      <alignment horizontal="center" wrapText="1"/>
    </xf>
    <xf numFmtId="0" fontId="9" fillId="4" borderId="5" xfId="1" applyFont="1" applyFill="1" applyBorder="1" applyAlignment="1">
      <alignment horizontal="center"/>
    </xf>
    <xf numFmtId="0" fontId="9" fillId="4" borderId="15" xfId="1" applyFont="1" applyFill="1" applyBorder="1" applyAlignment="1">
      <alignment horizontal="center"/>
    </xf>
    <xf numFmtId="0" fontId="9" fillId="4" borderId="6" xfId="1" applyFont="1" applyFill="1" applyBorder="1" applyAlignment="1">
      <alignment horizontal="center"/>
    </xf>
    <xf numFmtId="0" fontId="9" fillId="4" borderId="1" xfId="1" applyFont="1" applyFill="1" applyBorder="1" applyAlignment="1">
      <alignment horizontal="center"/>
    </xf>
    <xf numFmtId="170" fontId="3" fillId="7" borderId="7" xfId="1" applyNumberFormat="1" applyFill="1" applyBorder="1" applyAlignment="1" applyProtection="1">
      <alignment horizontal="left" vertical="top"/>
      <protection locked="0"/>
    </xf>
    <xf numFmtId="170" fontId="3" fillId="7" borderId="9" xfId="1" applyNumberFormat="1" applyFill="1" applyBorder="1" applyAlignment="1" applyProtection="1">
      <alignment horizontal="left" vertical="top"/>
      <protection locked="0"/>
    </xf>
    <xf numFmtId="170" fontId="3" fillId="7" borderId="10" xfId="1" applyNumberFormat="1" applyFill="1" applyBorder="1" applyAlignment="1" applyProtection="1">
      <alignment horizontal="left" vertical="top"/>
      <protection locked="0"/>
    </xf>
    <xf numFmtId="170" fontId="3" fillId="7" borderId="14" xfId="1" applyNumberFormat="1" applyFill="1" applyBorder="1" applyAlignment="1" applyProtection="1">
      <alignment horizontal="left" vertical="top"/>
      <protection locked="0"/>
    </xf>
    <xf numFmtId="170" fontId="3" fillId="7" borderId="0" xfId="1" applyNumberFormat="1" applyFill="1" applyAlignment="1" applyProtection="1">
      <alignment horizontal="left" vertical="top"/>
      <protection locked="0"/>
    </xf>
    <xf numFmtId="170" fontId="3" fillId="7" borderId="12" xfId="1" applyNumberFormat="1" applyFill="1" applyBorder="1" applyAlignment="1" applyProtection="1">
      <alignment horizontal="left" vertical="top"/>
      <protection locked="0"/>
    </xf>
    <xf numFmtId="170" fontId="3" fillId="7" borderId="11" xfId="1" applyNumberFormat="1" applyFill="1" applyBorder="1" applyAlignment="1" applyProtection="1">
      <alignment horizontal="left" vertical="top"/>
      <protection locked="0"/>
    </xf>
    <xf numFmtId="170" fontId="3" fillId="7" borderId="13" xfId="1" applyNumberFormat="1" applyFill="1" applyBorder="1" applyAlignment="1" applyProtection="1">
      <alignment horizontal="left" vertical="top"/>
      <protection locked="0"/>
    </xf>
    <xf numFmtId="170" fontId="3" fillId="7" borderId="8" xfId="1" applyNumberFormat="1" applyFill="1" applyBorder="1" applyAlignment="1" applyProtection="1">
      <alignment horizontal="left" vertical="top"/>
      <protection locked="0"/>
    </xf>
    <xf numFmtId="166" fontId="1" fillId="7" borderId="5" xfId="1" applyNumberFormat="1" applyFont="1" applyFill="1" applyBorder="1" applyAlignment="1" applyProtection="1">
      <alignment horizontal="center" vertical="center"/>
      <protection locked="0"/>
    </xf>
    <xf numFmtId="166" fontId="1" fillId="7" borderId="15" xfId="1" applyNumberFormat="1" applyFont="1" applyFill="1" applyBorder="1" applyAlignment="1" applyProtection="1">
      <alignment horizontal="center" vertical="center"/>
      <protection locked="0"/>
    </xf>
    <xf numFmtId="166" fontId="1" fillId="7" borderId="6" xfId="1" applyNumberFormat="1" applyFont="1" applyFill="1" applyBorder="1" applyAlignment="1" applyProtection="1">
      <alignment horizontal="center" vertical="center"/>
      <protection locked="0"/>
    </xf>
    <xf numFmtId="0" fontId="9" fillId="6" borderId="5" xfId="1" applyFont="1" applyFill="1" applyBorder="1" applyAlignment="1">
      <alignment horizontal="center" wrapText="1"/>
    </xf>
    <xf numFmtId="0" fontId="9" fillId="6" borderId="15" xfId="1" applyFont="1" applyFill="1" applyBorder="1" applyAlignment="1">
      <alignment horizontal="center" wrapText="1"/>
    </xf>
    <xf numFmtId="0" fontId="9" fillId="6" borderId="6" xfId="1" applyFont="1" applyFill="1" applyBorder="1" applyAlignment="1">
      <alignment horizontal="center" wrapText="1"/>
    </xf>
    <xf numFmtId="164" fontId="3" fillId="7" borderId="5" xfId="1" applyNumberFormat="1" applyFill="1" applyBorder="1" applyAlignment="1" applyProtection="1">
      <alignment horizontal="center"/>
      <protection locked="0"/>
    </xf>
    <xf numFmtId="164" fontId="3" fillId="7" borderId="6" xfId="1" applyNumberFormat="1" applyFill="1" applyBorder="1" applyAlignment="1" applyProtection="1">
      <alignment horizontal="center"/>
      <protection locked="0"/>
    </xf>
    <xf numFmtId="49" fontId="3" fillId="7" borderId="1" xfId="1" quotePrefix="1" applyNumberFormat="1" applyFill="1" applyBorder="1" applyAlignment="1" applyProtection="1">
      <alignment horizontal="center"/>
      <protection locked="0"/>
    </xf>
    <xf numFmtId="0" fontId="0" fillId="7" borderId="1" xfId="1" applyFont="1" applyFill="1" applyBorder="1" applyAlignment="1" applyProtection="1">
      <alignment horizontal="center"/>
      <protection locked="0"/>
    </xf>
    <xf numFmtId="0" fontId="3" fillId="7" borderId="1" xfId="1" applyFill="1" applyBorder="1" applyAlignment="1" applyProtection="1">
      <alignment horizontal="center"/>
      <protection locked="0"/>
    </xf>
    <xf numFmtId="0" fontId="1" fillId="4" borderId="5" xfId="1" applyFont="1" applyFill="1" applyBorder="1" applyAlignment="1">
      <alignment horizontal="center"/>
    </xf>
    <xf numFmtId="0" fontId="1" fillId="4" borderId="15" xfId="1" applyFont="1" applyFill="1" applyBorder="1" applyAlignment="1">
      <alignment horizontal="center"/>
    </xf>
    <xf numFmtId="0" fontId="1" fillId="4" borderId="6" xfId="1" applyFont="1" applyFill="1" applyBorder="1" applyAlignment="1">
      <alignment horizontal="center"/>
    </xf>
    <xf numFmtId="0" fontId="4" fillId="5" borderId="0" xfId="1" applyFont="1" applyFill="1" applyAlignment="1">
      <alignment horizontal="center" vertical="center" wrapText="1"/>
    </xf>
    <xf numFmtId="49" fontId="3" fillId="7" borderId="5" xfId="1" quotePrefix="1" applyNumberFormat="1" applyFill="1" applyBorder="1" applyAlignment="1" applyProtection="1">
      <alignment horizontal="center"/>
      <protection locked="0"/>
    </xf>
    <xf numFmtId="49" fontId="3" fillId="7" borderId="6" xfId="1" quotePrefix="1" applyNumberFormat="1" applyFill="1" applyBorder="1" applyAlignment="1" applyProtection="1">
      <alignment horizontal="center"/>
      <protection locked="0"/>
    </xf>
    <xf numFmtId="14" fontId="3" fillId="7" borderId="5" xfId="1" applyNumberFormat="1" applyFill="1" applyBorder="1" applyAlignment="1" applyProtection="1">
      <alignment horizontal="center"/>
      <protection locked="0"/>
    </xf>
    <xf numFmtId="14" fontId="3" fillId="7" borderId="6" xfId="1" applyNumberFormat="1" applyFill="1" applyBorder="1" applyAlignment="1" applyProtection="1">
      <alignment horizontal="center"/>
      <protection locked="0"/>
    </xf>
  </cellXfs>
  <cellStyles count="2">
    <cellStyle name="Normal" xfId="0" builtinId="0"/>
    <cellStyle name="Normal 2" xfId="1" xr:uid="{28E699A9-CE0A-451E-BF97-A01961D553E3}"/>
  </cellStyles>
  <dxfs count="0"/>
  <tableStyles count="0" defaultTableStyle="TableStyleMedium2" defaultPivotStyle="PivotStyleLight16"/>
  <colors>
    <mruColors>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EC0E2-130E-47B7-8D96-0DA7D7046035}">
  <sheetPr>
    <tabColor rgb="FFCCFFFF"/>
    <pageSetUpPr fitToPage="1"/>
  </sheetPr>
  <dimension ref="A1:N102"/>
  <sheetViews>
    <sheetView zoomScaleNormal="100" workbookViewId="0">
      <selection activeCell="D3" sqref="D3"/>
    </sheetView>
  </sheetViews>
  <sheetFormatPr baseColWidth="10" defaultColWidth="9.140625" defaultRowHeight="12.75" x14ac:dyDescent="0.2"/>
  <cols>
    <col min="1" max="1" width="11.140625" style="5" bestFit="1" customWidth="1"/>
    <col min="2" max="2" width="6.140625" style="5" bestFit="1" customWidth="1"/>
    <col min="3" max="3" width="9.28515625" style="5" customWidth="1"/>
    <col min="4" max="4" width="9.140625" style="5" customWidth="1"/>
    <col min="5" max="5" width="14.7109375" style="4" customWidth="1"/>
    <col min="6" max="6" width="15.42578125" style="4" customWidth="1"/>
    <col min="7" max="7" width="12.5703125" style="5" customWidth="1"/>
    <col min="8" max="8" width="6.85546875" style="5" customWidth="1"/>
    <col min="9" max="9" width="27.5703125" style="4" customWidth="1"/>
    <col min="10" max="11" width="14.28515625" style="4" customWidth="1"/>
    <col min="12" max="12" width="16" style="4" customWidth="1"/>
    <col min="13" max="13" width="12.85546875" style="5" customWidth="1"/>
    <col min="14" max="14" width="19.5703125" style="5" customWidth="1"/>
    <col min="15" max="15" width="14.28515625" style="5" customWidth="1"/>
    <col min="16" max="16" width="15.42578125" style="5" customWidth="1"/>
    <col min="17" max="17" width="9.140625" style="5" customWidth="1"/>
    <col min="18" max="18" width="9.140625" style="5"/>
    <col min="19" max="19" width="18.7109375" style="5" customWidth="1"/>
    <col min="20" max="16384" width="9.140625" style="5"/>
  </cols>
  <sheetData>
    <row r="1" spans="1:14" s="2" customFormat="1" ht="25.5" x14ac:dyDescent="0.2">
      <c r="A1" s="25" t="s">
        <v>0</v>
      </c>
      <c r="B1" s="79" t="s">
        <v>1</v>
      </c>
      <c r="C1" s="80"/>
      <c r="D1" s="25" t="s">
        <v>2</v>
      </c>
      <c r="E1" s="39" t="s">
        <v>53</v>
      </c>
      <c r="F1" s="25" t="s">
        <v>3</v>
      </c>
      <c r="G1" s="25" t="s">
        <v>4</v>
      </c>
      <c r="I1" s="85" t="s">
        <v>78</v>
      </c>
      <c r="J1" s="86"/>
      <c r="K1" s="87"/>
    </row>
    <row r="2" spans="1:14" ht="12.75" customHeight="1" x14ac:dyDescent="0.2">
      <c r="A2" s="3" t="s">
        <v>7</v>
      </c>
      <c r="B2" s="81" t="s">
        <v>8</v>
      </c>
      <c r="C2" s="82"/>
      <c r="D2" s="3" t="s">
        <v>9</v>
      </c>
      <c r="E2" s="3" t="s">
        <v>10</v>
      </c>
      <c r="F2" s="2" t="s">
        <v>11</v>
      </c>
      <c r="G2" s="3" t="s">
        <v>10</v>
      </c>
      <c r="H2" s="2"/>
    </row>
    <row r="3" spans="1:14" ht="13.15" customHeight="1" x14ac:dyDescent="0.2">
      <c r="A3" s="1">
        <v>0</v>
      </c>
      <c r="B3" s="31">
        <v>0</v>
      </c>
      <c r="C3" s="32"/>
      <c r="D3" s="33"/>
      <c r="E3" s="6"/>
      <c r="F3" s="7"/>
      <c r="G3" s="8"/>
      <c r="H3" s="57"/>
      <c r="I3" s="88" t="s">
        <v>34</v>
      </c>
      <c r="J3" s="88"/>
      <c r="K3" s="88"/>
      <c r="N3" s="61" t="s">
        <v>29</v>
      </c>
    </row>
    <row r="4" spans="1:14" x14ac:dyDescent="0.2">
      <c r="A4" s="9"/>
      <c r="B4" s="31">
        <v>1000</v>
      </c>
      <c r="C4" s="32"/>
      <c r="D4" s="33"/>
      <c r="E4" s="6"/>
      <c r="F4" s="10"/>
      <c r="G4" s="11">
        <f>E4-E3</f>
        <v>0</v>
      </c>
      <c r="H4" s="57"/>
      <c r="I4" s="88"/>
      <c r="J4" s="88"/>
      <c r="K4" s="88"/>
      <c r="N4" s="62" t="s">
        <v>36</v>
      </c>
    </row>
    <row r="5" spans="1:14" x14ac:dyDescent="0.2">
      <c r="A5" s="9"/>
      <c r="B5" s="31">
        <v>0</v>
      </c>
      <c r="C5" s="32"/>
      <c r="D5" s="33"/>
      <c r="E5" s="6"/>
      <c r="F5" s="10"/>
      <c r="G5" s="11"/>
      <c r="H5" s="57"/>
      <c r="I5" s="88"/>
      <c r="J5" s="88"/>
      <c r="K5" s="88"/>
      <c r="N5" s="62" t="s">
        <v>37</v>
      </c>
    </row>
    <row r="6" spans="1:14" ht="13.15" customHeight="1" x14ac:dyDescent="0.2">
      <c r="A6" s="9"/>
      <c r="B6" s="31">
        <v>1000</v>
      </c>
      <c r="C6" s="32"/>
      <c r="D6" s="33"/>
      <c r="E6" s="6"/>
      <c r="F6" s="10"/>
      <c r="G6" s="11">
        <f>E6-E5</f>
        <v>0</v>
      </c>
      <c r="H6" s="4"/>
      <c r="N6" s="62" t="s">
        <v>38</v>
      </c>
    </row>
    <row r="7" spans="1:14" x14ac:dyDescent="0.2">
      <c r="A7" s="9"/>
      <c r="B7" s="31">
        <v>0</v>
      </c>
      <c r="C7" s="32"/>
      <c r="D7" s="33"/>
      <c r="E7" s="6"/>
      <c r="F7" s="10"/>
      <c r="G7" s="11"/>
      <c r="H7" s="4"/>
      <c r="I7" s="58" t="s">
        <v>5</v>
      </c>
      <c r="J7" s="90">
        <v>45103</v>
      </c>
      <c r="K7" s="90"/>
      <c r="M7" s="27"/>
      <c r="N7" s="63"/>
    </row>
    <row r="8" spans="1:14" x14ac:dyDescent="0.2">
      <c r="A8" s="9"/>
      <c r="B8" s="31">
        <v>1000</v>
      </c>
      <c r="C8" s="32"/>
      <c r="D8" s="33"/>
      <c r="E8" s="6"/>
      <c r="F8" s="10"/>
      <c r="G8" s="11">
        <f>E8-E7</f>
        <v>0</v>
      </c>
      <c r="H8" s="15"/>
      <c r="I8" s="14" t="s">
        <v>12</v>
      </c>
      <c r="J8" s="89" t="s">
        <v>71</v>
      </c>
      <c r="K8" s="89"/>
      <c r="L8" s="74" t="str">
        <f>IF(J9="Reference transducer","Please complete RT-FCM_Annex tab","")</f>
        <v>Please complete RT-FCM_Annex tab</v>
      </c>
      <c r="N8" s="62" t="s">
        <v>30</v>
      </c>
    </row>
    <row r="9" spans="1:14" x14ac:dyDescent="0.2">
      <c r="A9" s="9"/>
      <c r="B9" s="31">
        <v>0</v>
      </c>
      <c r="C9" s="32"/>
      <c r="D9" s="33"/>
      <c r="E9" s="6"/>
      <c r="F9" s="10"/>
      <c r="G9" s="11"/>
      <c r="I9" s="14" t="s">
        <v>35</v>
      </c>
      <c r="J9" s="76" t="s">
        <v>38</v>
      </c>
      <c r="K9" s="76"/>
      <c r="L9" s="75"/>
      <c r="N9" s="62" t="s">
        <v>31</v>
      </c>
    </row>
    <row r="10" spans="1:14" x14ac:dyDescent="0.2">
      <c r="A10" s="9"/>
      <c r="B10" s="31">
        <v>0</v>
      </c>
      <c r="C10" s="32"/>
      <c r="D10" s="33"/>
      <c r="E10" s="6"/>
      <c r="F10" s="12"/>
      <c r="G10" s="11"/>
      <c r="H10" s="15"/>
      <c r="I10" s="14" t="s">
        <v>55</v>
      </c>
      <c r="J10" s="72">
        <v>1000</v>
      </c>
      <c r="K10" s="72"/>
      <c r="L10" s="75"/>
      <c r="N10" s="63"/>
    </row>
    <row r="11" spans="1:14" ht="12.75" customHeight="1" x14ac:dyDescent="0.2">
      <c r="A11" s="9"/>
      <c r="B11" s="31">
        <v>200</v>
      </c>
      <c r="C11" s="32"/>
      <c r="D11" s="33"/>
      <c r="E11" s="6"/>
      <c r="F11" s="12"/>
      <c r="G11" s="13">
        <f>E11-$E$10</f>
        <v>0</v>
      </c>
      <c r="H11" s="15"/>
      <c r="I11" s="14" t="s">
        <v>70</v>
      </c>
      <c r="J11" s="72">
        <v>200</v>
      </c>
      <c r="K11" s="72"/>
      <c r="N11" s="64">
        <v>1.0000000000000001E-5</v>
      </c>
    </row>
    <row r="12" spans="1:14" ht="12.75" customHeight="1" x14ac:dyDescent="0.2">
      <c r="A12" s="9"/>
      <c r="B12" s="31">
        <v>400</v>
      </c>
      <c r="C12" s="32"/>
      <c r="D12" s="33"/>
      <c r="E12" s="6"/>
      <c r="F12" s="12"/>
      <c r="G12" s="13">
        <f t="shared" ref="G12:G20" si="0">E12-$E$10</f>
        <v>0</v>
      </c>
      <c r="I12" s="14" t="s">
        <v>18</v>
      </c>
      <c r="J12" s="89" t="s">
        <v>72</v>
      </c>
      <c r="K12" s="89"/>
      <c r="N12" s="64">
        <v>9.9999999999999995E-7</v>
      </c>
    </row>
    <row r="13" spans="1:14" ht="12.75" customHeight="1" x14ac:dyDescent="0.2">
      <c r="A13" s="9"/>
      <c r="B13" s="31">
        <v>500</v>
      </c>
      <c r="C13" s="32"/>
      <c r="D13" s="33"/>
      <c r="E13" s="6"/>
      <c r="F13" s="12"/>
      <c r="G13" s="13">
        <f>E13-$E$10</f>
        <v>0</v>
      </c>
      <c r="H13" s="15"/>
      <c r="I13" s="14" t="s">
        <v>33</v>
      </c>
      <c r="J13" s="83" t="s">
        <v>75</v>
      </c>
      <c r="K13" s="83"/>
      <c r="N13" s="63"/>
    </row>
    <row r="14" spans="1:14" ht="12.75" customHeight="1" x14ac:dyDescent="0.2">
      <c r="A14" s="9"/>
      <c r="B14" s="31">
        <v>800</v>
      </c>
      <c r="C14" s="32"/>
      <c r="D14" s="33"/>
      <c r="E14" s="6"/>
      <c r="F14" s="12"/>
      <c r="G14" s="13">
        <f t="shared" si="0"/>
        <v>0</v>
      </c>
      <c r="H14" s="15"/>
      <c r="I14" s="14" t="s">
        <v>20</v>
      </c>
      <c r="J14" s="83" t="s">
        <v>21</v>
      </c>
      <c r="K14" s="83"/>
      <c r="N14" s="62" t="s">
        <v>26</v>
      </c>
    </row>
    <row r="15" spans="1:14" x14ac:dyDescent="0.2">
      <c r="A15" s="9"/>
      <c r="B15" s="31">
        <v>1000</v>
      </c>
      <c r="C15" s="32"/>
      <c r="D15" s="33"/>
      <c r="E15" s="6"/>
      <c r="F15" s="12"/>
      <c r="G15" s="13">
        <f t="shared" si="0"/>
        <v>0</v>
      </c>
      <c r="I15" s="14" t="s">
        <v>22</v>
      </c>
      <c r="J15" s="73" t="s">
        <v>23</v>
      </c>
      <c r="K15" s="73"/>
      <c r="N15" s="62" t="s">
        <v>50</v>
      </c>
    </row>
    <row r="16" spans="1:14" x14ac:dyDescent="0.2">
      <c r="A16" s="9"/>
      <c r="B16" s="34">
        <v>800</v>
      </c>
      <c r="C16" s="35"/>
      <c r="D16" s="33"/>
      <c r="E16" s="50"/>
      <c r="F16" s="51"/>
      <c r="G16" s="16">
        <f t="shared" si="0"/>
        <v>0</v>
      </c>
      <c r="H16" s="17"/>
      <c r="I16" s="14" t="s">
        <v>24</v>
      </c>
      <c r="J16" s="73" t="str">
        <f>"+/- 2.5 mV/V"</f>
        <v>+/- 2.5 mV/V</v>
      </c>
      <c r="K16" s="73"/>
    </row>
    <row r="17" spans="1:12" x14ac:dyDescent="0.2">
      <c r="A17" s="9"/>
      <c r="B17" s="34">
        <v>500</v>
      </c>
      <c r="C17" s="35"/>
      <c r="D17" s="33"/>
      <c r="E17" s="50"/>
      <c r="F17" s="51"/>
      <c r="G17" s="16">
        <f t="shared" si="0"/>
        <v>0</v>
      </c>
      <c r="H17" s="17"/>
      <c r="I17" s="14" t="s">
        <v>25</v>
      </c>
      <c r="J17" s="84" t="s">
        <v>26</v>
      </c>
      <c r="K17" s="84"/>
    </row>
    <row r="18" spans="1:12" x14ac:dyDescent="0.2">
      <c r="A18" s="9"/>
      <c r="B18" s="34">
        <v>400</v>
      </c>
      <c r="C18" s="35"/>
      <c r="D18" s="33"/>
      <c r="E18" s="50"/>
      <c r="F18" s="51"/>
      <c r="G18" s="16">
        <f t="shared" si="0"/>
        <v>0</v>
      </c>
      <c r="I18" s="14" t="s">
        <v>27</v>
      </c>
      <c r="J18" s="76" t="s">
        <v>30</v>
      </c>
      <c r="K18" s="76"/>
    </row>
    <row r="19" spans="1:12" x14ac:dyDescent="0.2">
      <c r="A19" s="9"/>
      <c r="B19" s="34">
        <v>200</v>
      </c>
      <c r="C19" s="35"/>
      <c r="D19" s="33"/>
      <c r="E19" s="50"/>
      <c r="F19" s="51"/>
      <c r="G19" s="16">
        <f t="shared" si="0"/>
        <v>0</v>
      </c>
      <c r="H19" s="17"/>
      <c r="I19" s="14" t="s">
        <v>48</v>
      </c>
      <c r="J19" s="77">
        <v>9.9999999999999995E-7</v>
      </c>
      <c r="K19" s="78"/>
    </row>
    <row r="20" spans="1:12" x14ac:dyDescent="0.2">
      <c r="A20" s="9"/>
      <c r="B20" s="34">
        <v>0</v>
      </c>
      <c r="C20" s="35"/>
      <c r="D20" s="33"/>
      <c r="E20" s="50"/>
      <c r="F20" s="51"/>
      <c r="G20" s="16">
        <f t="shared" si="0"/>
        <v>0</v>
      </c>
      <c r="H20" s="17"/>
      <c r="I20" s="14" t="s">
        <v>32</v>
      </c>
      <c r="J20" s="73" t="s">
        <v>28</v>
      </c>
      <c r="K20" s="73"/>
    </row>
    <row r="21" spans="1:12" x14ac:dyDescent="0.2">
      <c r="A21" s="9"/>
      <c r="B21" s="31">
        <v>0</v>
      </c>
      <c r="C21" s="32"/>
      <c r="D21" s="33"/>
      <c r="E21" s="6"/>
      <c r="F21" s="12"/>
      <c r="G21" s="8"/>
    </row>
    <row r="22" spans="1:12" x14ac:dyDescent="0.2">
      <c r="A22" s="9"/>
      <c r="B22" s="31">
        <v>200</v>
      </c>
      <c r="C22" s="32"/>
      <c r="D22" s="33"/>
      <c r="E22" s="6"/>
      <c r="F22" s="12"/>
      <c r="G22" s="13">
        <f>E22-$E$21</f>
        <v>0</v>
      </c>
      <c r="H22" s="17"/>
      <c r="I22" s="107" t="s">
        <v>6</v>
      </c>
      <c r="J22" s="108"/>
      <c r="K22" s="108"/>
      <c r="L22" s="109"/>
    </row>
    <row r="23" spans="1:12" x14ac:dyDescent="0.2">
      <c r="A23" s="9"/>
      <c r="B23" s="31">
        <v>400</v>
      </c>
      <c r="C23" s="32"/>
      <c r="D23" s="33"/>
      <c r="E23" s="6"/>
      <c r="F23" s="12"/>
      <c r="G23" s="13">
        <f t="shared" ref="G23:G31" si="1">E23-$E$21</f>
        <v>0</v>
      </c>
      <c r="H23" s="17"/>
      <c r="I23" s="18"/>
      <c r="J23" s="19" t="s">
        <v>13</v>
      </c>
      <c r="K23" s="19" t="s">
        <v>14</v>
      </c>
      <c r="L23" s="19" t="s">
        <v>15</v>
      </c>
    </row>
    <row r="24" spans="1:12" x14ac:dyDescent="0.2">
      <c r="A24" s="9"/>
      <c r="B24" s="31">
        <v>500</v>
      </c>
      <c r="C24" s="32"/>
      <c r="D24" s="33"/>
      <c r="E24" s="6"/>
      <c r="F24" s="12"/>
      <c r="G24" s="13">
        <f t="shared" si="1"/>
        <v>0</v>
      </c>
      <c r="H24" s="17"/>
      <c r="I24" s="20" t="s">
        <v>16</v>
      </c>
      <c r="J24" s="49">
        <v>1013</v>
      </c>
      <c r="K24" s="49">
        <v>1015</v>
      </c>
      <c r="L24" s="21">
        <f>K24-J24</f>
        <v>2</v>
      </c>
    </row>
    <row r="25" spans="1:12" x14ac:dyDescent="0.2">
      <c r="A25" s="9"/>
      <c r="B25" s="31">
        <v>800</v>
      </c>
      <c r="C25" s="32"/>
      <c r="D25" s="33"/>
      <c r="E25" s="6"/>
      <c r="F25" s="12"/>
      <c r="G25" s="13">
        <f t="shared" si="1"/>
        <v>0</v>
      </c>
      <c r="H25" s="17"/>
      <c r="I25" s="20" t="s">
        <v>19</v>
      </c>
      <c r="J25" s="49">
        <v>55</v>
      </c>
      <c r="K25" s="49">
        <v>57</v>
      </c>
      <c r="L25" s="21">
        <f>K25-J25</f>
        <v>2</v>
      </c>
    </row>
    <row r="26" spans="1:12" ht="12.75" customHeight="1" x14ac:dyDescent="0.2">
      <c r="A26" s="9"/>
      <c r="B26" s="31">
        <v>1000</v>
      </c>
      <c r="C26" s="32"/>
      <c r="D26" s="33"/>
      <c r="E26" s="6"/>
      <c r="F26" s="12"/>
      <c r="G26" s="13">
        <f t="shared" si="1"/>
        <v>0</v>
      </c>
      <c r="H26" s="17"/>
    </row>
    <row r="27" spans="1:12" x14ac:dyDescent="0.2">
      <c r="A27" s="9"/>
      <c r="B27" s="34">
        <v>800</v>
      </c>
      <c r="C27" s="35"/>
      <c r="D27" s="33"/>
      <c r="E27" s="50"/>
      <c r="F27" s="51"/>
      <c r="G27" s="16">
        <f t="shared" si="1"/>
        <v>0</v>
      </c>
      <c r="H27" s="17"/>
      <c r="I27" s="107" t="s">
        <v>43</v>
      </c>
      <c r="J27" s="108"/>
      <c r="K27" s="109"/>
    </row>
    <row r="28" spans="1:12" x14ac:dyDescent="0.2">
      <c r="A28" s="9"/>
      <c r="B28" s="34">
        <v>500</v>
      </c>
      <c r="C28" s="35"/>
      <c r="D28" s="33"/>
      <c r="E28" s="50"/>
      <c r="F28" s="51"/>
      <c r="G28" s="16">
        <f t="shared" si="1"/>
        <v>0</v>
      </c>
      <c r="H28" s="17"/>
      <c r="I28" s="100" t="s">
        <v>44</v>
      </c>
      <c r="J28" s="103" t="s">
        <v>45</v>
      </c>
      <c r="K28" s="104"/>
    </row>
    <row r="29" spans="1:12" x14ac:dyDescent="0.2">
      <c r="A29" s="9"/>
      <c r="B29" s="34">
        <v>400</v>
      </c>
      <c r="C29" s="35"/>
      <c r="D29" s="33"/>
      <c r="E29" s="50"/>
      <c r="F29" s="51"/>
      <c r="G29" s="16">
        <f t="shared" si="1"/>
        <v>0</v>
      </c>
      <c r="H29" s="17"/>
      <c r="I29" s="101"/>
      <c r="J29" s="105"/>
      <c r="K29" s="106"/>
    </row>
    <row r="30" spans="1:12" x14ac:dyDescent="0.2">
      <c r="A30" s="9"/>
      <c r="B30" s="34">
        <v>200</v>
      </c>
      <c r="C30" s="35"/>
      <c r="D30" s="33"/>
      <c r="E30" s="50"/>
      <c r="F30" s="51"/>
      <c r="G30" s="16">
        <f t="shared" si="1"/>
        <v>0</v>
      </c>
      <c r="H30" s="17"/>
      <c r="I30" s="102"/>
      <c r="J30" s="19" t="s">
        <v>13</v>
      </c>
      <c r="K30" s="24" t="s">
        <v>14</v>
      </c>
    </row>
    <row r="31" spans="1:12" x14ac:dyDescent="0.2">
      <c r="A31" s="9"/>
      <c r="B31" s="34">
        <v>0</v>
      </c>
      <c r="C31" s="35"/>
      <c r="D31" s="33"/>
      <c r="E31" s="50"/>
      <c r="F31" s="51"/>
      <c r="G31" s="16">
        <f t="shared" si="1"/>
        <v>0</v>
      </c>
      <c r="H31" s="17"/>
      <c r="I31" s="13">
        <v>0</v>
      </c>
      <c r="J31" s="6">
        <v>0</v>
      </c>
      <c r="K31" s="6">
        <v>0</v>
      </c>
    </row>
    <row r="32" spans="1:12" x14ac:dyDescent="0.2">
      <c r="A32" s="25">
        <v>90</v>
      </c>
      <c r="B32" s="31">
        <v>0</v>
      </c>
      <c r="C32" s="32"/>
      <c r="D32" s="33"/>
      <c r="E32" s="6"/>
      <c r="F32" s="10"/>
      <c r="G32" s="11"/>
      <c r="H32" s="15"/>
      <c r="I32" s="13">
        <v>0.4</v>
      </c>
      <c r="J32" s="6">
        <v>0.4</v>
      </c>
      <c r="K32" s="6">
        <v>0.4</v>
      </c>
      <c r="L32" s="5"/>
    </row>
    <row r="33" spans="1:13" ht="13.15" customHeight="1" x14ac:dyDescent="0.2">
      <c r="A33" s="22"/>
      <c r="B33" s="31">
        <v>1000</v>
      </c>
      <c r="C33" s="32"/>
      <c r="D33" s="33"/>
      <c r="E33" s="6"/>
      <c r="F33" s="10"/>
      <c r="G33" s="11">
        <f>E33-E32</f>
        <v>0</v>
      </c>
      <c r="I33" s="13">
        <v>1</v>
      </c>
      <c r="J33" s="6">
        <v>1</v>
      </c>
      <c r="K33" s="6">
        <v>1</v>
      </c>
      <c r="L33" s="5"/>
    </row>
    <row r="34" spans="1:13" x14ac:dyDescent="0.2">
      <c r="A34" s="22"/>
      <c r="B34" s="31">
        <v>0</v>
      </c>
      <c r="C34" s="32"/>
      <c r="D34" s="33"/>
      <c r="E34" s="6"/>
      <c r="F34" s="26"/>
      <c r="G34" s="8"/>
      <c r="I34" s="13">
        <v>1.2</v>
      </c>
      <c r="J34" s="6">
        <v>1.2</v>
      </c>
      <c r="K34" s="6">
        <v>1.2</v>
      </c>
      <c r="L34" s="5"/>
    </row>
    <row r="35" spans="1:13" x14ac:dyDescent="0.2">
      <c r="A35" s="22"/>
      <c r="B35" s="31">
        <v>0</v>
      </c>
      <c r="C35" s="32"/>
      <c r="D35" s="33"/>
      <c r="E35" s="6"/>
      <c r="F35" s="12"/>
      <c r="G35" s="13"/>
      <c r="I35" s="13">
        <v>1.6</v>
      </c>
      <c r="J35" s="6">
        <v>1.6</v>
      </c>
      <c r="K35" s="6">
        <v>1.6</v>
      </c>
      <c r="L35" s="5"/>
    </row>
    <row r="36" spans="1:13" x14ac:dyDescent="0.2">
      <c r="A36" s="22"/>
      <c r="B36" s="31">
        <v>200</v>
      </c>
      <c r="C36" s="32"/>
      <c r="D36" s="33"/>
      <c r="E36" s="6"/>
      <c r="F36" s="12"/>
      <c r="G36" s="13">
        <f>E36-$E$35</f>
        <v>0</v>
      </c>
      <c r="I36" s="13">
        <v>2</v>
      </c>
      <c r="J36" s="6">
        <v>2</v>
      </c>
      <c r="K36" s="6">
        <v>2</v>
      </c>
      <c r="L36" s="5"/>
    </row>
    <row r="37" spans="1:13" x14ac:dyDescent="0.2">
      <c r="A37" s="22"/>
      <c r="B37" s="31">
        <v>400</v>
      </c>
      <c r="C37" s="32"/>
      <c r="D37" s="33"/>
      <c r="E37" s="6"/>
      <c r="F37" s="12"/>
      <c r="G37" s="13">
        <f t="shared" ref="G37:G41" si="2">E37-$E$35</f>
        <v>0</v>
      </c>
      <c r="I37" s="19" t="s">
        <v>47</v>
      </c>
      <c r="J37" s="6">
        <v>2.5</v>
      </c>
      <c r="K37" s="6">
        <v>2.5</v>
      </c>
      <c r="L37" s="5"/>
    </row>
    <row r="38" spans="1:13" x14ac:dyDescent="0.2">
      <c r="A38" s="22"/>
      <c r="B38" s="31">
        <v>500</v>
      </c>
      <c r="C38" s="32"/>
      <c r="D38" s="33"/>
      <c r="E38" s="6"/>
      <c r="F38" s="12"/>
      <c r="G38" s="13">
        <f t="shared" si="2"/>
        <v>0</v>
      </c>
      <c r="L38" s="5"/>
    </row>
    <row r="39" spans="1:13" x14ac:dyDescent="0.2">
      <c r="A39" s="22"/>
      <c r="B39" s="31">
        <v>800</v>
      </c>
      <c r="C39" s="32"/>
      <c r="D39" s="33"/>
      <c r="E39" s="6"/>
      <c r="F39" s="12"/>
      <c r="G39" s="13">
        <f t="shared" si="2"/>
        <v>0</v>
      </c>
      <c r="I39" s="110" t="s">
        <v>49</v>
      </c>
      <c r="J39" s="110"/>
      <c r="K39" s="110"/>
      <c r="L39" s="110"/>
      <c r="M39" s="110"/>
    </row>
    <row r="40" spans="1:13" x14ac:dyDescent="0.2">
      <c r="A40" s="22"/>
      <c r="B40" s="31">
        <v>1000</v>
      </c>
      <c r="C40" s="32"/>
      <c r="D40" s="33"/>
      <c r="E40" s="6"/>
      <c r="F40" s="12"/>
      <c r="G40" s="13">
        <f t="shared" si="2"/>
        <v>0</v>
      </c>
      <c r="I40" s="91" t="s">
        <v>73</v>
      </c>
      <c r="J40" s="92"/>
      <c r="K40" s="92"/>
      <c r="L40" s="92"/>
      <c r="M40" s="93"/>
    </row>
    <row r="41" spans="1:13" x14ac:dyDescent="0.2">
      <c r="A41" s="22"/>
      <c r="B41" s="31">
        <v>0</v>
      </c>
      <c r="C41" s="32"/>
      <c r="D41" s="33"/>
      <c r="E41" s="6"/>
      <c r="F41" s="12"/>
      <c r="G41" s="13">
        <f t="shared" si="2"/>
        <v>0</v>
      </c>
      <c r="I41" s="94"/>
      <c r="J41" s="95"/>
      <c r="K41" s="95"/>
      <c r="L41" s="95"/>
      <c r="M41" s="96"/>
    </row>
    <row r="42" spans="1:13" x14ac:dyDescent="0.2">
      <c r="A42" s="22"/>
      <c r="B42" s="31">
        <v>0</v>
      </c>
      <c r="C42" s="32"/>
      <c r="D42" s="33"/>
      <c r="E42" s="6"/>
      <c r="F42" s="12"/>
      <c r="G42" s="13"/>
      <c r="I42" s="94"/>
      <c r="J42" s="95"/>
      <c r="K42" s="95"/>
      <c r="L42" s="95"/>
      <c r="M42" s="96"/>
    </row>
    <row r="43" spans="1:13" x14ac:dyDescent="0.2">
      <c r="A43" s="22"/>
      <c r="B43" s="31">
        <v>200</v>
      </c>
      <c r="C43" s="32"/>
      <c r="D43" s="33"/>
      <c r="E43" s="6"/>
      <c r="F43" s="12"/>
      <c r="G43" s="13">
        <f t="shared" ref="G43:G48" si="3">E43-$E$42</f>
        <v>0</v>
      </c>
      <c r="I43" s="94"/>
      <c r="J43" s="95"/>
      <c r="K43" s="95"/>
      <c r="L43" s="95"/>
      <c r="M43" s="96"/>
    </row>
    <row r="44" spans="1:13" x14ac:dyDescent="0.2">
      <c r="A44" s="22"/>
      <c r="B44" s="31">
        <v>400</v>
      </c>
      <c r="C44" s="32"/>
      <c r="D44" s="33"/>
      <c r="E44" s="6"/>
      <c r="F44" s="12"/>
      <c r="G44" s="13">
        <f t="shared" si="3"/>
        <v>0</v>
      </c>
      <c r="H44" s="15"/>
      <c r="I44" s="94"/>
      <c r="J44" s="95"/>
      <c r="K44" s="95"/>
      <c r="L44" s="95"/>
      <c r="M44" s="96"/>
    </row>
    <row r="45" spans="1:13" x14ac:dyDescent="0.2">
      <c r="A45" s="22"/>
      <c r="B45" s="31">
        <v>500</v>
      </c>
      <c r="C45" s="32"/>
      <c r="D45" s="33"/>
      <c r="E45" s="6"/>
      <c r="F45" s="12"/>
      <c r="G45" s="13">
        <f t="shared" si="3"/>
        <v>0</v>
      </c>
      <c r="H45" s="15"/>
      <c r="I45" s="94"/>
      <c r="J45" s="95"/>
      <c r="K45" s="95"/>
      <c r="L45" s="95"/>
      <c r="M45" s="96"/>
    </row>
    <row r="46" spans="1:13" x14ac:dyDescent="0.2">
      <c r="A46" s="22"/>
      <c r="B46" s="31">
        <v>800</v>
      </c>
      <c r="C46" s="32"/>
      <c r="D46" s="33"/>
      <c r="E46" s="6"/>
      <c r="F46" s="12"/>
      <c r="G46" s="13">
        <f t="shared" si="3"/>
        <v>0</v>
      </c>
      <c r="I46" s="94"/>
      <c r="J46" s="95"/>
      <c r="K46" s="95"/>
      <c r="L46" s="95"/>
      <c r="M46" s="96"/>
    </row>
    <row r="47" spans="1:13" x14ac:dyDescent="0.2">
      <c r="A47" s="22"/>
      <c r="B47" s="31">
        <v>1000</v>
      </c>
      <c r="C47" s="32"/>
      <c r="D47" s="33"/>
      <c r="E47" s="6"/>
      <c r="F47" s="12"/>
      <c r="G47" s="13">
        <f t="shared" si="3"/>
        <v>0</v>
      </c>
      <c r="H47" s="17"/>
      <c r="I47" s="94"/>
      <c r="J47" s="95"/>
      <c r="K47" s="95"/>
      <c r="L47" s="95"/>
      <c r="M47" s="96"/>
    </row>
    <row r="48" spans="1:13" x14ac:dyDescent="0.2">
      <c r="A48" s="23"/>
      <c r="B48" s="31">
        <v>0</v>
      </c>
      <c r="C48" s="32"/>
      <c r="D48" s="33"/>
      <c r="E48" s="6"/>
      <c r="F48" s="12"/>
      <c r="G48" s="13">
        <f t="shared" si="3"/>
        <v>0</v>
      </c>
      <c r="H48" s="17"/>
      <c r="I48" s="94"/>
      <c r="J48" s="95"/>
      <c r="K48" s="95"/>
      <c r="L48" s="95"/>
      <c r="M48" s="96"/>
    </row>
    <row r="49" spans="1:13" x14ac:dyDescent="0.2">
      <c r="A49" s="25">
        <v>180</v>
      </c>
      <c r="B49" s="31">
        <v>0</v>
      </c>
      <c r="C49" s="32"/>
      <c r="D49" s="33"/>
      <c r="E49" s="6"/>
      <c r="F49" s="10"/>
      <c r="G49" s="11"/>
      <c r="I49" s="94"/>
      <c r="J49" s="95"/>
      <c r="K49" s="95"/>
      <c r="L49" s="95"/>
      <c r="M49" s="96"/>
    </row>
    <row r="50" spans="1:13" x14ac:dyDescent="0.2">
      <c r="A50" s="22"/>
      <c r="B50" s="31">
        <v>1000</v>
      </c>
      <c r="C50" s="32"/>
      <c r="D50" s="33"/>
      <c r="E50" s="6"/>
      <c r="F50" s="10"/>
      <c r="G50" s="11">
        <f>E50-E49</f>
        <v>0</v>
      </c>
      <c r="H50" s="15"/>
      <c r="I50" s="94"/>
      <c r="J50" s="95"/>
      <c r="K50" s="95"/>
      <c r="L50" s="95"/>
      <c r="M50" s="96"/>
    </row>
    <row r="51" spans="1:13" x14ac:dyDescent="0.2">
      <c r="A51" s="22"/>
      <c r="B51" s="31">
        <v>0</v>
      </c>
      <c r="C51" s="32"/>
      <c r="D51" s="33"/>
      <c r="E51" s="6"/>
      <c r="F51" s="26"/>
      <c r="G51" s="8"/>
      <c r="I51" s="94"/>
      <c r="J51" s="95"/>
      <c r="K51" s="95"/>
      <c r="L51" s="95"/>
      <c r="M51" s="96"/>
    </row>
    <row r="52" spans="1:13" x14ac:dyDescent="0.2">
      <c r="A52" s="22"/>
      <c r="B52" s="31">
        <v>0</v>
      </c>
      <c r="C52" s="32"/>
      <c r="D52" s="33"/>
      <c r="E52" s="6"/>
      <c r="F52" s="12"/>
      <c r="G52" s="13"/>
      <c r="I52" s="94"/>
      <c r="J52" s="95"/>
      <c r="K52" s="95"/>
      <c r="L52" s="95"/>
      <c r="M52" s="96"/>
    </row>
    <row r="53" spans="1:13" x14ac:dyDescent="0.2">
      <c r="A53" s="22"/>
      <c r="B53" s="31">
        <v>200</v>
      </c>
      <c r="C53" s="32"/>
      <c r="D53" s="33"/>
      <c r="E53" s="6"/>
      <c r="F53" s="12"/>
      <c r="G53" s="13">
        <f t="shared" ref="G53:G58" si="4">E53-$E$52</f>
        <v>0</v>
      </c>
      <c r="I53" s="94"/>
      <c r="J53" s="95"/>
      <c r="K53" s="95"/>
      <c r="L53" s="95"/>
      <c r="M53" s="96"/>
    </row>
    <row r="54" spans="1:13" x14ac:dyDescent="0.2">
      <c r="A54" s="22"/>
      <c r="B54" s="31">
        <v>400</v>
      </c>
      <c r="C54" s="32"/>
      <c r="D54" s="33"/>
      <c r="E54" s="6"/>
      <c r="F54" s="12"/>
      <c r="G54" s="13">
        <f t="shared" si="4"/>
        <v>0</v>
      </c>
      <c r="I54" s="94"/>
      <c r="J54" s="95"/>
      <c r="K54" s="95"/>
      <c r="L54" s="95"/>
      <c r="M54" s="96"/>
    </row>
    <row r="55" spans="1:13" x14ac:dyDescent="0.2">
      <c r="A55" s="22"/>
      <c r="B55" s="31">
        <v>500</v>
      </c>
      <c r="C55" s="32"/>
      <c r="D55" s="33"/>
      <c r="E55" s="6"/>
      <c r="F55" s="12"/>
      <c r="G55" s="13">
        <f t="shared" si="4"/>
        <v>0</v>
      </c>
      <c r="I55" s="97"/>
      <c r="J55" s="98"/>
      <c r="K55" s="98"/>
      <c r="L55" s="98"/>
      <c r="M55" s="99"/>
    </row>
    <row r="56" spans="1:13" x14ac:dyDescent="0.2">
      <c r="A56" s="22"/>
      <c r="B56" s="31">
        <v>800</v>
      </c>
      <c r="C56" s="32"/>
      <c r="D56" s="33"/>
      <c r="E56" s="6"/>
      <c r="F56" s="12"/>
      <c r="G56" s="13">
        <f t="shared" si="4"/>
        <v>0</v>
      </c>
      <c r="H56" s="15"/>
    </row>
    <row r="57" spans="1:13" x14ac:dyDescent="0.2">
      <c r="A57" s="22"/>
      <c r="B57" s="31">
        <v>1000</v>
      </c>
      <c r="C57" s="32"/>
      <c r="D57" s="33"/>
      <c r="E57" s="6"/>
      <c r="F57" s="12"/>
      <c r="G57" s="13">
        <f t="shared" si="4"/>
        <v>0</v>
      </c>
      <c r="H57" s="15"/>
    </row>
    <row r="58" spans="1:13" x14ac:dyDescent="0.2">
      <c r="A58" s="22"/>
      <c r="B58" s="31">
        <v>0</v>
      </c>
      <c r="C58" s="32"/>
      <c r="D58" s="33"/>
      <c r="E58" s="6"/>
      <c r="F58" s="12"/>
      <c r="G58" s="13">
        <f t="shared" si="4"/>
        <v>0</v>
      </c>
    </row>
    <row r="59" spans="1:13" x14ac:dyDescent="0.2">
      <c r="A59" s="22"/>
      <c r="B59" s="31">
        <v>0</v>
      </c>
      <c r="C59" s="32"/>
      <c r="D59" s="33"/>
      <c r="E59" s="6"/>
      <c r="F59" s="12"/>
      <c r="G59" s="13"/>
      <c r="H59" s="17"/>
    </row>
    <row r="60" spans="1:13" x14ac:dyDescent="0.2">
      <c r="A60" s="22"/>
      <c r="B60" s="31">
        <v>200</v>
      </c>
      <c r="C60" s="32"/>
      <c r="D60" s="33"/>
      <c r="E60" s="6"/>
      <c r="F60" s="12"/>
      <c r="G60" s="13">
        <f>E60-$E$59</f>
        <v>0</v>
      </c>
      <c r="H60" s="17"/>
    </row>
    <row r="61" spans="1:13" x14ac:dyDescent="0.2">
      <c r="A61" s="22"/>
      <c r="B61" s="31">
        <v>400</v>
      </c>
      <c r="C61" s="32"/>
      <c r="D61" s="33"/>
      <c r="E61" s="6"/>
      <c r="F61" s="12"/>
      <c r="G61" s="13">
        <f t="shared" ref="G61:G65" si="5">E61-$E$59</f>
        <v>0</v>
      </c>
    </row>
    <row r="62" spans="1:13" x14ac:dyDescent="0.2">
      <c r="A62" s="22"/>
      <c r="B62" s="31">
        <v>500</v>
      </c>
      <c r="C62" s="32"/>
      <c r="D62" s="33"/>
      <c r="E62" s="6"/>
      <c r="F62" s="12"/>
      <c r="G62" s="13">
        <f t="shared" si="5"/>
        <v>0</v>
      </c>
      <c r="H62" s="15"/>
    </row>
    <row r="63" spans="1:13" x14ac:dyDescent="0.2">
      <c r="A63" s="22"/>
      <c r="B63" s="31">
        <v>800</v>
      </c>
      <c r="C63" s="32"/>
      <c r="D63" s="33"/>
      <c r="E63" s="6"/>
      <c r="F63" s="12"/>
      <c r="G63" s="13">
        <f t="shared" si="5"/>
        <v>0</v>
      </c>
      <c r="H63" s="15"/>
    </row>
    <row r="64" spans="1:13" x14ac:dyDescent="0.2">
      <c r="A64" s="22"/>
      <c r="B64" s="31">
        <v>1000</v>
      </c>
      <c r="C64" s="32"/>
      <c r="D64" s="33"/>
      <c r="E64" s="6"/>
      <c r="F64" s="12"/>
      <c r="G64" s="13">
        <f t="shared" si="5"/>
        <v>0</v>
      </c>
    </row>
    <row r="65" spans="1:8" x14ac:dyDescent="0.2">
      <c r="A65" s="23"/>
      <c r="B65" s="31">
        <v>0</v>
      </c>
      <c r="C65" s="32"/>
      <c r="D65" s="33"/>
      <c r="E65" s="6"/>
      <c r="F65" s="12"/>
      <c r="G65" s="13">
        <f t="shared" si="5"/>
        <v>0</v>
      </c>
      <c r="H65" s="17"/>
    </row>
    <row r="66" spans="1:8" x14ac:dyDescent="0.2">
      <c r="A66" s="25">
        <v>270</v>
      </c>
      <c r="B66" s="31">
        <v>0</v>
      </c>
      <c r="C66" s="32"/>
      <c r="D66" s="33"/>
      <c r="E66" s="6"/>
      <c r="F66" s="10"/>
      <c r="G66" s="11"/>
      <c r="H66" s="17"/>
    </row>
    <row r="67" spans="1:8" x14ac:dyDescent="0.2">
      <c r="A67" s="22"/>
      <c r="B67" s="31">
        <v>1000</v>
      </c>
      <c r="C67" s="32"/>
      <c r="D67" s="33"/>
      <c r="E67" s="6"/>
      <c r="F67" s="10"/>
      <c r="G67" s="11">
        <f>E67-E66</f>
        <v>0</v>
      </c>
    </row>
    <row r="68" spans="1:8" x14ac:dyDescent="0.2">
      <c r="A68" s="22"/>
      <c r="B68" s="31">
        <v>0</v>
      </c>
      <c r="C68" s="32"/>
      <c r="D68" s="33"/>
      <c r="E68" s="6"/>
      <c r="F68" s="26"/>
      <c r="G68" s="8"/>
      <c r="H68" s="15"/>
    </row>
    <row r="69" spans="1:8" x14ac:dyDescent="0.2">
      <c r="A69" s="22"/>
      <c r="B69" s="31">
        <v>0</v>
      </c>
      <c r="C69" s="32"/>
      <c r="D69" s="33"/>
      <c r="E69" s="6"/>
      <c r="F69" s="12"/>
      <c r="G69" s="13"/>
      <c r="H69" s="15"/>
    </row>
    <row r="70" spans="1:8" x14ac:dyDescent="0.2">
      <c r="A70" s="22"/>
      <c r="B70" s="31">
        <v>200</v>
      </c>
      <c r="C70" s="32"/>
      <c r="D70" s="33"/>
      <c r="E70" s="6"/>
      <c r="F70" s="12"/>
      <c r="G70" s="13">
        <f>E70-$E$69</f>
        <v>0</v>
      </c>
    </row>
    <row r="71" spans="1:8" x14ac:dyDescent="0.2">
      <c r="A71" s="22"/>
      <c r="B71" s="31">
        <v>400</v>
      </c>
      <c r="C71" s="32"/>
      <c r="D71" s="33"/>
      <c r="E71" s="6"/>
      <c r="F71" s="12"/>
      <c r="G71" s="13">
        <f t="shared" ref="G71:G75" si="6">E71-$E$69</f>
        <v>0</v>
      </c>
      <c r="H71" s="17"/>
    </row>
    <row r="72" spans="1:8" x14ac:dyDescent="0.2">
      <c r="A72" s="22"/>
      <c r="B72" s="31">
        <v>500</v>
      </c>
      <c r="C72" s="32"/>
      <c r="D72" s="33"/>
      <c r="E72" s="6"/>
      <c r="F72" s="12"/>
      <c r="G72" s="13">
        <f t="shared" si="6"/>
        <v>0</v>
      </c>
      <c r="H72" s="17"/>
    </row>
    <row r="73" spans="1:8" x14ac:dyDescent="0.2">
      <c r="A73" s="22"/>
      <c r="B73" s="31">
        <v>800</v>
      </c>
      <c r="C73" s="32"/>
      <c r="D73" s="33"/>
      <c r="E73" s="6"/>
      <c r="F73" s="12"/>
      <c r="G73" s="13">
        <f t="shared" si="6"/>
        <v>0</v>
      </c>
    </row>
    <row r="74" spans="1:8" x14ac:dyDescent="0.2">
      <c r="A74" s="22"/>
      <c r="B74" s="31">
        <v>1000</v>
      </c>
      <c r="C74" s="32"/>
      <c r="D74" s="33"/>
      <c r="E74" s="6"/>
      <c r="F74" s="12"/>
      <c r="G74" s="13">
        <f t="shared" si="6"/>
        <v>0</v>
      </c>
      <c r="H74" s="28"/>
    </row>
    <row r="75" spans="1:8" x14ac:dyDescent="0.2">
      <c r="A75" s="22"/>
      <c r="B75" s="31">
        <v>0</v>
      </c>
      <c r="C75" s="32"/>
      <c r="D75" s="33"/>
      <c r="E75" s="6"/>
      <c r="F75" s="12"/>
      <c r="G75" s="13">
        <f t="shared" si="6"/>
        <v>0</v>
      </c>
      <c r="H75" s="28"/>
    </row>
    <row r="76" spans="1:8" x14ac:dyDescent="0.2">
      <c r="A76" s="22"/>
      <c r="B76" s="31">
        <v>0</v>
      </c>
      <c r="C76" s="32"/>
      <c r="D76" s="33"/>
      <c r="E76" s="6"/>
      <c r="F76" s="12"/>
      <c r="G76" s="13"/>
    </row>
    <row r="77" spans="1:8" x14ac:dyDescent="0.2">
      <c r="A77" s="22"/>
      <c r="B77" s="31">
        <v>200</v>
      </c>
      <c r="C77" s="32"/>
      <c r="D77" s="33"/>
      <c r="E77" s="6"/>
      <c r="F77" s="12"/>
      <c r="G77" s="13">
        <f>E77-$E$76</f>
        <v>0</v>
      </c>
      <c r="H77" s="17"/>
    </row>
    <row r="78" spans="1:8" x14ac:dyDescent="0.2">
      <c r="A78" s="22"/>
      <c r="B78" s="31">
        <v>400</v>
      </c>
      <c r="C78" s="32"/>
      <c r="D78" s="33"/>
      <c r="E78" s="6"/>
      <c r="F78" s="12"/>
      <c r="G78" s="13">
        <f t="shared" ref="G78:G82" si="7">E78-$E$76</f>
        <v>0</v>
      </c>
      <c r="H78" s="17"/>
    </row>
    <row r="79" spans="1:8" x14ac:dyDescent="0.2">
      <c r="A79" s="22"/>
      <c r="B79" s="31">
        <v>500</v>
      </c>
      <c r="C79" s="32"/>
      <c r="D79" s="33"/>
      <c r="E79" s="6"/>
      <c r="F79" s="12"/>
      <c r="G79" s="13">
        <f t="shared" si="7"/>
        <v>0</v>
      </c>
    </row>
    <row r="80" spans="1:8" x14ac:dyDescent="0.2">
      <c r="A80" s="22"/>
      <c r="B80" s="31">
        <v>800</v>
      </c>
      <c r="C80" s="32"/>
      <c r="D80" s="33"/>
      <c r="E80" s="6"/>
      <c r="F80" s="12"/>
      <c r="G80" s="13">
        <f t="shared" si="7"/>
        <v>0</v>
      </c>
      <c r="H80" s="15"/>
    </row>
    <row r="81" spans="1:8" x14ac:dyDescent="0.2">
      <c r="A81" s="22"/>
      <c r="B81" s="31">
        <v>1000</v>
      </c>
      <c r="C81" s="32"/>
      <c r="D81" s="33"/>
      <c r="E81" s="6"/>
      <c r="F81" s="12"/>
      <c r="G81" s="13">
        <f t="shared" si="7"/>
        <v>0</v>
      </c>
      <c r="H81" s="15"/>
    </row>
    <row r="82" spans="1:8" x14ac:dyDescent="0.2">
      <c r="A82" s="23"/>
      <c r="B82" s="31">
        <v>0</v>
      </c>
      <c r="C82" s="32"/>
      <c r="D82" s="33"/>
      <c r="E82" s="6"/>
      <c r="F82" s="12"/>
      <c r="G82" s="13">
        <f t="shared" si="7"/>
        <v>0</v>
      </c>
    </row>
    <row r="83" spans="1:8" x14ac:dyDescent="0.2">
      <c r="G83" s="4"/>
      <c r="H83" s="17"/>
    </row>
    <row r="84" spans="1:8" x14ac:dyDescent="0.2">
      <c r="H84" s="17"/>
    </row>
    <row r="85" spans="1:8" x14ac:dyDescent="0.2">
      <c r="G85" s="4"/>
    </row>
    <row r="86" spans="1:8" x14ac:dyDescent="0.2">
      <c r="G86" s="4"/>
      <c r="H86" s="15"/>
    </row>
    <row r="87" spans="1:8" x14ac:dyDescent="0.2">
      <c r="G87" s="4"/>
      <c r="H87" s="15"/>
    </row>
    <row r="89" spans="1:8" x14ac:dyDescent="0.2">
      <c r="H89" s="17"/>
    </row>
    <row r="90" spans="1:8" x14ac:dyDescent="0.2">
      <c r="H90" s="17"/>
    </row>
    <row r="92" spans="1:8" x14ac:dyDescent="0.2">
      <c r="H92" s="15"/>
    </row>
    <row r="93" spans="1:8" x14ac:dyDescent="0.2">
      <c r="H93" s="15"/>
    </row>
    <row r="95" spans="1:8" x14ac:dyDescent="0.2">
      <c r="H95" s="17"/>
    </row>
    <row r="96" spans="1:8" x14ac:dyDescent="0.2">
      <c r="H96" s="17"/>
    </row>
    <row r="98" spans="8:8" x14ac:dyDescent="0.2">
      <c r="H98" s="15"/>
    </row>
    <row r="99" spans="8:8" x14ac:dyDescent="0.2">
      <c r="H99" s="15"/>
    </row>
    <row r="101" spans="8:8" x14ac:dyDescent="0.2">
      <c r="H101" s="17"/>
    </row>
    <row r="102" spans="8:8" x14ac:dyDescent="0.2">
      <c r="H102" s="17"/>
    </row>
  </sheetData>
  <sheetProtection sheet="1" objects="1" scenarios="1"/>
  <mergeCells count="25">
    <mergeCell ref="I40:M55"/>
    <mergeCell ref="I28:I30"/>
    <mergeCell ref="J28:K29"/>
    <mergeCell ref="I22:L22"/>
    <mergeCell ref="I39:M39"/>
    <mergeCell ref="I27:K27"/>
    <mergeCell ref="B1:C1"/>
    <mergeCell ref="B2:C2"/>
    <mergeCell ref="J13:K13"/>
    <mergeCell ref="J14:K14"/>
    <mergeCell ref="J15:K15"/>
    <mergeCell ref="I1:K1"/>
    <mergeCell ref="I3:K5"/>
    <mergeCell ref="J9:K9"/>
    <mergeCell ref="J12:K12"/>
    <mergeCell ref="J7:K7"/>
    <mergeCell ref="J8:K8"/>
    <mergeCell ref="J10:K10"/>
    <mergeCell ref="J11:K11"/>
    <mergeCell ref="J20:K20"/>
    <mergeCell ref="L8:L10"/>
    <mergeCell ref="J18:K18"/>
    <mergeCell ref="J19:K19"/>
    <mergeCell ref="J16:K16"/>
    <mergeCell ref="J17:K17"/>
  </mergeCells>
  <dataValidations disablePrompts="1" count="4">
    <dataValidation type="list" allowBlank="1" showInputMessage="1" showErrorMessage="1" sqref="J9:K9" xr:uid="{81A4AAB5-A3AD-4F07-8FCE-4669B389A332}">
      <formula1>$N$4:$N$6</formula1>
    </dataValidation>
    <dataValidation type="list" allowBlank="1" showInputMessage="1" showErrorMessage="1" sqref="J17:K17" xr:uid="{54B7D3BC-E1CC-4AE8-A688-BF6922CFF145}">
      <formula1>$N$14:$N$15</formula1>
    </dataValidation>
    <dataValidation type="list" allowBlank="1" showInputMessage="1" showErrorMessage="1" sqref="J18:K18" xr:uid="{174AD16F-31D1-43B7-A737-4EF5B487F43A}">
      <formula1>$N$8:$N$9</formula1>
    </dataValidation>
    <dataValidation type="list" allowBlank="1" showInputMessage="1" showErrorMessage="1" sqref="J19:K19" xr:uid="{90D30E4F-33C2-476A-BBE4-6D89BE47CD48}">
      <formula1>$N$11:$N$12</formula1>
    </dataValidation>
  </dataValidations>
  <pageMargins left="0" right="0" top="0" bottom="0" header="0" footer="0"/>
  <pageSetup paperSize="9" scale="42" orientation="portrait" r:id="rId1"/>
  <headerFooter alignWithMargins="0">
    <oddFooter>&amp;C&amp;A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3D39A-CD66-4691-8FB8-01AAB9FEC0F1}">
  <sheetPr>
    <tabColor theme="4" tint="0.39997558519241921"/>
    <pageSetUpPr fitToPage="1"/>
  </sheetPr>
  <dimension ref="A1:M102"/>
  <sheetViews>
    <sheetView zoomScale="115" zoomScaleNormal="115" workbookViewId="0">
      <selection activeCell="C3" sqref="C3:E82"/>
    </sheetView>
  </sheetViews>
  <sheetFormatPr baseColWidth="10" defaultColWidth="9.140625" defaultRowHeight="12.75" x14ac:dyDescent="0.2"/>
  <cols>
    <col min="1" max="1" width="11.140625" style="5" bestFit="1" customWidth="1"/>
    <col min="2" max="2" width="7.28515625" style="5" bestFit="1" customWidth="1"/>
    <col min="3" max="4" width="13.5703125" style="5" customWidth="1"/>
    <col min="5" max="5" width="13.5703125" style="4" customWidth="1"/>
    <col min="6" max="6" width="5.7109375" style="5" customWidth="1"/>
    <col min="7" max="7" width="27" style="5" customWidth="1"/>
    <col min="8" max="8" width="14.28515625" style="5" customWidth="1"/>
    <col min="9" max="11" width="15.140625" style="5" customWidth="1"/>
    <col min="12" max="12" width="9.7109375" style="5" customWidth="1"/>
    <col min="13" max="13" width="16.85546875" style="5" customWidth="1"/>
    <col min="14" max="16384" width="9.140625" style="5"/>
  </cols>
  <sheetData>
    <row r="1" spans="1:13" s="2" customFormat="1" ht="25.5" x14ac:dyDescent="0.2">
      <c r="A1" s="25" t="s">
        <v>0</v>
      </c>
      <c r="B1" s="52" t="s">
        <v>1</v>
      </c>
      <c r="C1" s="39" t="s">
        <v>52</v>
      </c>
      <c r="D1" s="39" t="s">
        <v>53</v>
      </c>
      <c r="E1" s="39" t="s">
        <v>74</v>
      </c>
      <c r="F1" s="36"/>
      <c r="G1" s="120" t="s">
        <v>78</v>
      </c>
      <c r="H1" s="121"/>
      <c r="I1" s="122"/>
    </row>
    <row r="2" spans="1:13" ht="12.75" customHeight="1" x14ac:dyDescent="0.2">
      <c r="A2" s="3" t="s">
        <v>7</v>
      </c>
      <c r="B2" s="53" t="s">
        <v>8</v>
      </c>
      <c r="C2" s="3" t="s">
        <v>10</v>
      </c>
      <c r="D2" s="3" t="s">
        <v>10</v>
      </c>
      <c r="E2" s="3" t="s">
        <v>8</v>
      </c>
      <c r="F2" s="2"/>
      <c r="G2" s="2"/>
      <c r="H2" s="2"/>
      <c r="I2" s="2"/>
    </row>
    <row r="3" spans="1:13" x14ac:dyDescent="0.2">
      <c r="A3" s="1">
        <v>0</v>
      </c>
      <c r="B3" s="42">
        <f>Raw_Data!B3</f>
        <v>0</v>
      </c>
      <c r="C3" s="30"/>
      <c r="D3" s="44"/>
      <c r="E3" s="47"/>
      <c r="F3" s="36"/>
      <c r="G3" s="134" t="s">
        <v>54</v>
      </c>
      <c r="H3" s="134"/>
      <c r="I3" s="134"/>
      <c r="J3" s="134"/>
      <c r="K3" s="134"/>
      <c r="M3" s="61" t="s">
        <v>29</v>
      </c>
    </row>
    <row r="4" spans="1:13" x14ac:dyDescent="0.2">
      <c r="A4" s="9"/>
      <c r="B4" s="42">
        <f>Raw_Data!B4</f>
        <v>1000</v>
      </c>
      <c r="C4" s="30"/>
      <c r="D4" s="44"/>
      <c r="E4" s="47"/>
      <c r="F4" s="36"/>
      <c r="G4" s="134"/>
      <c r="H4" s="134"/>
      <c r="I4" s="134"/>
      <c r="J4" s="134"/>
      <c r="K4" s="134"/>
      <c r="M4" s="62" t="s">
        <v>59</v>
      </c>
    </row>
    <row r="5" spans="1:13" x14ac:dyDescent="0.2">
      <c r="A5" s="9"/>
      <c r="B5" s="42">
        <f>Raw_Data!B5</f>
        <v>0</v>
      </c>
      <c r="C5" s="30"/>
      <c r="D5" s="44"/>
      <c r="E5" s="47"/>
      <c r="F5" s="36"/>
      <c r="G5" s="134"/>
      <c r="H5" s="134"/>
      <c r="I5" s="134"/>
      <c r="J5" s="134"/>
      <c r="K5" s="134"/>
      <c r="M5" s="62" t="s">
        <v>60</v>
      </c>
    </row>
    <row r="6" spans="1:13" ht="13.15" customHeight="1" x14ac:dyDescent="0.2">
      <c r="A6" s="9"/>
      <c r="B6" s="42">
        <f>Raw_Data!B6</f>
        <v>1000</v>
      </c>
      <c r="C6" s="30"/>
      <c r="D6" s="44"/>
      <c r="E6" s="47"/>
      <c r="F6" s="36"/>
      <c r="G6" s="134"/>
      <c r="H6" s="134"/>
      <c r="I6" s="134"/>
      <c r="J6" s="134"/>
      <c r="K6" s="134"/>
    </row>
    <row r="7" spans="1:13" x14ac:dyDescent="0.2">
      <c r="A7" s="9"/>
      <c r="B7" s="42">
        <f>Raw_Data!B7</f>
        <v>0</v>
      </c>
      <c r="C7" s="30"/>
      <c r="D7" s="44"/>
      <c r="E7" s="47"/>
      <c r="F7" s="36"/>
      <c r="M7" s="62" t="s">
        <v>30</v>
      </c>
    </row>
    <row r="8" spans="1:13" ht="12.75" customHeight="1" x14ac:dyDescent="0.2">
      <c r="A8" s="9"/>
      <c r="B8" s="42">
        <f>Raw_Data!B8</f>
        <v>1000</v>
      </c>
      <c r="C8" s="30"/>
      <c r="D8" s="44"/>
      <c r="E8" s="47"/>
      <c r="F8" s="36"/>
      <c r="G8" s="134" t="s">
        <v>34</v>
      </c>
      <c r="H8" s="134"/>
      <c r="I8" s="134"/>
      <c r="J8" s="134"/>
      <c r="K8" s="134"/>
      <c r="M8" s="62" t="s">
        <v>31</v>
      </c>
    </row>
    <row r="9" spans="1:13" ht="13.15" customHeight="1" x14ac:dyDescent="0.2">
      <c r="A9" s="9"/>
      <c r="B9" s="42">
        <f>Raw_Data!B9</f>
        <v>0</v>
      </c>
      <c r="C9" s="30"/>
      <c r="D9" s="44"/>
      <c r="E9" s="47"/>
      <c r="F9" s="36"/>
      <c r="G9" s="134"/>
      <c r="H9" s="134"/>
      <c r="I9" s="134"/>
      <c r="J9" s="134"/>
      <c r="K9" s="134"/>
      <c r="M9" s="63"/>
    </row>
    <row r="10" spans="1:13" x14ac:dyDescent="0.2">
      <c r="A10" s="9"/>
      <c r="B10" s="42">
        <f>Raw_Data!B10</f>
        <v>0</v>
      </c>
      <c r="C10" s="30"/>
      <c r="D10" s="44"/>
      <c r="E10" s="47"/>
      <c r="M10" s="64">
        <v>1.0000000000000001E-5</v>
      </c>
    </row>
    <row r="11" spans="1:13" ht="12.75" customHeight="1" x14ac:dyDescent="0.2">
      <c r="A11" s="9"/>
      <c r="B11" s="42">
        <f>Raw_Data!B11</f>
        <v>200</v>
      </c>
      <c r="C11" s="30"/>
      <c r="D11" s="44"/>
      <c r="E11" s="47"/>
      <c r="F11" s="36"/>
      <c r="G11" s="123" t="s">
        <v>79</v>
      </c>
      <c r="H11" s="124"/>
      <c r="I11" s="125"/>
      <c r="M11" s="64">
        <v>9.9999999999999995E-7</v>
      </c>
    </row>
    <row r="12" spans="1:13" ht="12.75" customHeight="1" x14ac:dyDescent="0.2">
      <c r="A12" s="9"/>
      <c r="B12" s="42">
        <f>Raw_Data!B12</f>
        <v>400</v>
      </c>
      <c r="C12" s="30"/>
      <c r="D12" s="44"/>
      <c r="E12" s="47"/>
      <c r="F12" s="36"/>
      <c r="G12" s="54"/>
      <c r="H12" s="54"/>
      <c r="I12" s="54"/>
      <c r="J12" s="4"/>
      <c r="M12" s="63"/>
    </row>
    <row r="13" spans="1:13" x14ac:dyDescent="0.2">
      <c r="A13" s="9"/>
      <c r="B13" s="42">
        <f>Raw_Data!B13</f>
        <v>500</v>
      </c>
      <c r="C13" s="30"/>
      <c r="D13" s="44"/>
      <c r="E13" s="47"/>
      <c r="F13" s="36"/>
      <c r="G13" s="14" t="s">
        <v>39</v>
      </c>
      <c r="H13" s="128" t="s">
        <v>40</v>
      </c>
      <c r="I13" s="128"/>
      <c r="J13" s="4"/>
      <c r="M13" s="62" t="s">
        <v>26</v>
      </c>
    </row>
    <row r="14" spans="1:13" x14ac:dyDescent="0.2">
      <c r="A14" s="9"/>
      <c r="B14" s="42">
        <f>Raw_Data!B14</f>
        <v>800</v>
      </c>
      <c r="C14" s="30"/>
      <c r="D14" s="44"/>
      <c r="E14" s="47"/>
      <c r="F14" s="36"/>
      <c r="G14" s="14" t="s">
        <v>41</v>
      </c>
      <c r="H14" s="128" t="s">
        <v>76</v>
      </c>
      <c r="I14" s="128"/>
      <c r="J14" s="4"/>
      <c r="M14" s="62" t="s">
        <v>50</v>
      </c>
    </row>
    <row r="15" spans="1:13" x14ac:dyDescent="0.2">
      <c r="A15" s="9"/>
      <c r="B15" s="42">
        <f>Raw_Data!B15</f>
        <v>1000</v>
      </c>
      <c r="C15" s="30"/>
      <c r="D15" s="44"/>
      <c r="E15" s="47"/>
      <c r="F15" s="4"/>
      <c r="G15" s="14" t="s">
        <v>20</v>
      </c>
      <c r="H15" s="128" t="s">
        <v>77</v>
      </c>
      <c r="I15" s="128"/>
      <c r="J15" s="4"/>
    </row>
    <row r="16" spans="1:13" x14ac:dyDescent="0.2">
      <c r="A16" s="9"/>
      <c r="B16" s="43">
        <f>Raw_Data!B16</f>
        <v>800</v>
      </c>
      <c r="C16" s="45"/>
      <c r="D16" s="46"/>
      <c r="E16" s="48"/>
      <c r="F16" s="37"/>
      <c r="G16" s="14" t="s">
        <v>22</v>
      </c>
      <c r="H16" s="73" t="s">
        <v>23</v>
      </c>
      <c r="I16" s="73"/>
      <c r="J16" s="4"/>
    </row>
    <row r="17" spans="1:10" x14ac:dyDescent="0.2">
      <c r="A17" s="9"/>
      <c r="B17" s="43">
        <f>Raw_Data!B17</f>
        <v>500</v>
      </c>
      <c r="C17" s="45"/>
      <c r="D17" s="46"/>
      <c r="E17" s="48"/>
      <c r="F17" s="37"/>
      <c r="G17" s="14" t="s">
        <v>24</v>
      </c>
      <c r="H17" s="73" t="str">
        <f>"+/- 2.5 mV/V"</f>
        <v>+/- 2.5 mV/V</v>
      </c>
      <c r="I17" s="73"/>
      <c r="J17" s="4"/>
    </row>
    <row r="18" spans="1:10" x14ac:dyDescent="0.2">
      <c r="A18" s="9"/>
      <c r="B18" s="43">
        <f>Raw_Data!B18</f>
        <v>400</v>
      </c>
      <c r="C18" s="45"/>
      <c r="D18" s="46"/>
      <c r="E18" s="48"/>
      <c r="F18" s="4"/>
      <c r="G18" s="14" t="s">
        <v>25</v>
      </c>
      <c r="H18" s="129" t="s">
        <v>26</v>
      </c>
      <c r="I18" s="129"/>
    </row>
    <row r="19" spans="1:10" x14ac:dyDescent="0.2">
      <c r="A19" s="9"/>
      <c r="B19" s="43">
        <f>Raw_Data!B19</f>
        <v>200</v>
      </c>
      <c r="C19" s="45"/>
      <c r="D19" s="46"/>
      <c r="E19" s="48"/>
      <c r="F19" s="37"/>
      <c r="G19" s="14" t="s">
        <v>27</v>
      </c>
      <c r="H19" s="130" t="s">
        <v>31</v>
      </c>
      <c r="I19" s="130"/>
    </row>
    <row r="20" spans="1:10" x14ac:dyDescent="0.2">
      <c r="A20" s="9"/>
      <c r="B20" s="43">
        <f>Raw_Data!B20</f>
        <v>0</v>
      </c>
      <c r="C20" s="45"/>
      <c r="D20" s="46"/>
      <c r="E20" s="48"/>
      <c r="F20" s="37"/>
      <c r="G20" s="14" t="s">
        <v>48</v>
      </c>
      <c r="H20" s="126">
        <v>1.0000000000000001E-5</v>
      </c>
      <c r="I20" s="127"/>
    </row>
    <row r="21" spans="1:10" ht="13.15" customHeight="1" x14ac:dyDescent="0.2">
      <c r="A21" s="9"/>
      <c r="B21" s="42">
        <f>Raw_Data!B21</f>
        <v>0</v>
      </c>
      <c r="C21" s="30"/>
      <c r="D21" s="44"/>
      <c r="E21" s="47"/>
      <c r="F21" s="4"/>
    </row>
    <row r="22" spans="1:10" x14ac:dyDescent="0.2">
      <c r="A22" s="9"/>
      <c r="B22" s="42">
        <f>Raw_Data!B22</f>
        <v>200</v>
      </c>
      <c r="C22" s="30"/>
      <c r="D22" s="44"/>
      <c r="E22" s="47"/>
      <c r="F22" s="37"/>
      <c r="G22" s="107" t="s">
        <v>43</v>
      </c>
      <c r="H22" s="108"/>
      <c r="I22" s="109"/>
    </row>
    <row r="23" spans="1:10" x14ac:dyDescent="0.2">
      <c r="A23" s="9"/>
      <c r="B23" s="42">
        <f>Raw_Data!B23</f>
        <v>400</v>
      </c>
      <c r="C23" s="30"/>
      <c r="D23" s="44"/>
      <c r="E23" s="47"/>
      <c r="F23" s="37"/>
      <c r="G23" s="100" t="s">
        <v>44</v>
      </c>
      <c r="H23" s="103" t="s">
        <v>46</v>
      </c>
      <c r="I23" s="104"/>
    </row>
    <row r="24" spans="1:10" x14ac:dyDescent="0.2">
      <c r="A24" s="9"/>
      <c r="B24" s="42">
        <f>Raw_Data!B24</f>
        <v>500</v>
      </c>
      <c r="C24" s="30"/>
      <c r="D24" s="44"/>
      <c r="E24" s="47"/>
      <c r="F24" s="37"/>
      <c r="G24" s="101"/>
      <c r="H24" s="105"/>
      <c r="I24" s="106"/>
    </row>
    <row r="25" spans="1:10" x14ac:dyDescent="0.2">
      <c r="A25" s="9"/>
      <c r="B25" s="42">
        <f>Raw_Data!B25</f>
        <v>800</v>
      </c>
      <c r="C25" s="30"/>
      <c r="D25" s="44"/>
      <c r="E25" s="47"/>
      <c r="F25" s="37"/>
      <c r="G25" s="102"/>
      <c r="H25" s="19" t="s">
        <v>13</v>
      </c>
      <c r="I25" s="24" t="s">
        <v>14</v>
      </c>
    </row>
    <row r="26" spans="1:10" x14ac:dyDescent="0.2">
      <c r="A26" s="9"/>
      <c r="B26" s="42">
        <f>Raw_Data!B26</f>
        <v>1000</v>
      </c>
      <c r="C26" s="30"/>
      <c r="D26" s="44"/>
      <c r="E26" s="47"/>
      <c r="F26" s="37"/>
      <c r="G26" s="13">
        <v>0</v>
      </c>
      <c r="H26" s="29">
        <v>0</v>
      </c>
      <c r="I26" s="29">
        <v>0</v>
      </c>
    </row>
    <row r="27" spans="1:10" x14ac:dyDescent="0.2">
      <c r="A27" s="9"/>
      <c r="B27" s="43">
        <f>Raw_Data!B27</f>
        <v>800</v>
      </c>
      <c r="C27" s="45"/>
      <c r="D27" s="46"/>
      <c r="E27" s="48"/>
      <c r="F27" s="37"/>
      <c r="G27" s="13">
        <v>0.4</v>
      </c>
      <c r="H27" s="29">
        <v>0.4</v>
      </c>
      <c r="I27" s="29">
        <v>0.4</v>
      </c>
    </row>
    <row r="28" spans="1:10" x14ac:dyDescent="0.2">
      <c r="A28" s="9"/>
      <c r="B28" s="43">
        <f>Raw_Data!B28</f>
        <v>500</v>
      </c>
      <c r="C28" s="45"/>
      <c r="D28" s="46"/>
      <c r="E28" s="48"/>
      <c r="F28" s="37"/>
      <c r="G28" s="13">
        <v>1</v>
      </c>
      <c r="H28" s="29">
        <v>1</v>
      </c>
      <c r="I28" s="29">
        <v>1</v>
      </c>
    </row>
    <row r="29" spans="1:10" x14ac:dyDescent="0.2">
      <c r="A29" s="9"/>
      <c r="B29" s="43">
        <f>Raw_Data!B29</f>
        <v>400</v>
      </c>
      <c r="C29" s="45"/>
      <c r="D29" s="46"/>
      <c r="E29" s="48"/>
      <c r="F29" s="37"/>
      <c r="G29" s="13">
        <v>1.2</v>
      </c>
      <c r="H29" s="29">
        <v>1.2</v>
      </c>
      <c r="I29" s="29">
        <v>1.2</v>
      </c>
    </row>
    <row r="30" spans="1:10" x14ac:dyDescent="0.2">
      <c r="A30" s="9"/>
      <c r="B30" s="43">
        <f>Raw_Data!B30</f>
        <v>200</v>
      </c>
      <c r="C30" s="45"/>
      <c r="D30" s="46"/>
      <c r="E30" s="48"/>
      <c r="F30" s="37"/>
      <c r="G30" s="13">
        <v>1.6</v>
      </c>
      <c r="H30" s="29">
        <v>1.6</v>
      </c>
      <c r="I30" s="29">
        <v>1.6</v>
      </c>
    </row>
    <row r="31" spans="1:10" x14ac:dyDescent="0.2">
      <c r="A31" s="9"/>
      <c r="B31" s="43">
        <f>Raw_Data!B31</f>
        <v>0</v>
      </c>
      <c r="C31" s="45"/>
      <c r="D31" s="46"/>
      <c r="E31" s="48"/>
      <c r="F31" s="37"/>
      <c r="G31" s="13">
        <v>2</v>
      </c>
      <c r="H31" s="29">
        <v>2</v>
      </c>
      <c r="I31" s="29">
        <v>2</v>
      </c>
    </row>
    <row r="32" spans="1:10" ht="13.15" customHeight="1" x14ac:dyDescent="0.2">
      <c r="A32" s="25">
        <v>90</v>
      </c>
      <c r="B32" s="42">
        <f>Raw_Data!B32</f>
        <v>0</v>
      </c>
      <c r="C32" s="30"/>
      <c r="D32" s="44"/>
      <c r="E32" s="47"/>
      <c r="F32" s="36"/>
      <c r="G32" s="19" t="s">
        <v>47</v>
      </c>
      <c r="H32" s="29">
        <v>2.5</v>
      </c>
      <c r="I32" s="29">
        <v>2.5</v>
      </c>
    </row>
    <row r="33" spans="1:9" ht="13.15" customHeight="1" x14ac:dyDescent="0.2">
      <c r="A33" s="22"/>
      <c r="B33" s="42">
        <f>Raw_Data!B33</f>
        <v>1000</v>
      </c>
      <c r="C33" s="30"/>
      <c r="D33" s="44"/>
      <c r="E33" s="47"/>
    </row>
    <row r="34" spans="1:9" x14ac:dyDescent="0.2">
      <c r="A34" s="22"/>
      <c r="B34" s="42">
        <f>Raw_Data!B34</f>
        <v>0</v>
      </c>
      <c r="C34" s="30"/>
      <c r="D34" s="44"/>
      <c r="E34" s="47"/>
      <c r="F34" s="4"/>
    </row>
    <row r="35" spans="1:9" x14ac:dyDescent="0.2">
      <c r="A35" s="22"/>
      <c r="B35" s="42">
        <f>Raw_Data!B35</f>
        <v>0</v>
      </c>
      <c r="C35" s="30"/>
      <c r="D35" s="44"/>
      <c r="E35" s="47"/>
      <c r="F35" s="4"/>
      <c r="G35" s="123" t="s">
        <v>80</v>
      </c>
      <c r="H35" s="124"/>
      <c r="I35" s="125"/>
    </row>
    <row r="36" spans="1:9" x14ac:dyDescent="0.2">
      <c r="A36" s="22"/>
      <c r="B36" s="42">
        <f>Raw_Data!B36</f>
        <v>200</v>
      </c>
      <c r="C36" s="30"/>
      <c r="D36" s="44"/>
      <c r="E36" s="47"/>
      <c r="F36" s="4"/>
    </row>
    <row r="37" spans="1:9" x14ac:dyDescent="0.2">
      <c r="A37" s="22"/>
      <c r="B37" s="42">
        <f>Raw_Data!B37</f>
        <v>400</v>
      </c>
      <c r="C37" s="30"/>
      <c r="D37" s="44"/>
      <c r="E37" s="47"/>
      <c r="F37" s="4"/>
      <c r="G37" s="55" t="s">
        <v>42</v>
      </c>
      <c r="H37" s="135" t="s">
        <v>51</v>
      </c>
      <c r="I37" s="136"/>
    </row>
    <row r="38" spans="1:9" x14ac:dyDescent="0.2">
      <c r="A38" s="22"/>
      <c r="B38" s="42">
        <f>Raw_Data!B38</f>
        <v>500</v>
      </c>
      <c r="C38" s="30"/>
      <c r="D38" s="44"/>
      <c r="E38" s="47"/>
      <c r="F38" s="4"/>
      <c r="G38" s="56" t="s">
        <v>56</v>
      </c>
      <c r="H38" s="137">
        <v>44296</v>
      </c>
      <c r="I38" s="138"/>
    </row>
    <row r="39" spans="1:9" x14ac:dyDescent="0.2">
      <c r="A39" s="22"/>
      <c r="B39" s="42">
        <f>Raw_Data!B39</f>
        <v>800</v>
      </c>
      <c r="C39" s="30"/>
      <c r="D39" s="44"/>
      <c r="E39" s="47"/>
      <c r="F39" s="4"/>
      <c r="G39" s="56" t="s">
        <v>61</v>
      </c>
      <c r="H39" s="137" t="s">
        <v>59</v>
      </c>
      <c r="I39" s="138"/>
    </row>
    <row r="40" spans="1:9" x14ac:dyDescent="0.2">
      <c r="A40" s="22"/>
      <c r="B40" s="42">
        <f>Raw_Data!B40</f>
        <v>1000</v>
      </c>
      <c r="C40" s="30"/>
      <c r="D40" s="44"/>
      <c r="E40" s="47"/>
      <c r="F40" s="4"/>
      <c r="G40" s="56" t="s">
        <v>69</v>
      </c>
      <c r="H40" s="19" t="s">
        <v>67</v>
      </c>
      <c r="I40" s="19" t="s">
        <v>68</v>
      </c>
    </row>
    <row r="41" spans="1:9" x14ac:dyDescent="0.2">
      <c r="A41" s="22"/>
      <c r="B41" s="42">
        <f>Raw_Data!B41</f>
        <v>0</v>
      </c>
      <c r="C41" s="30"/>
      <c r="D41" s="44"/>
      <c r="E41" s="47"/>
      <c r="F41" s="4"/>
      <c r="G41" s="60">
        <f t="shared" ref="G41:G46" si="0">B10</f>
        <v>0</v>
      </c>
      <c r="H41" s="40">
        <v>0</v>
      </c>
      <c r="I41" s="40">
        <v>6.6000000000000005E-5</v>
      </c>
    </row>
    <row r="42" spans="1:9" x14ac:dyDescent="0.2">
      <c r="A42" s="22"/>
      <c r="B42" s="42">
        <f>Raw_Data!B42</f>
        <v>0</v>
      </c>
      <c r="C42" s="30"/>
      <c r="D42" s="44"/>
      <c r="E42" s="47"/>
      <c r="F42" s="4"/>
      <c r="G42" s="60">
        <f t="shared" si="0"/>
        <v>200</v>
      </c>
      <c r="H42" s="40">
        <v>0.39966200000000002</v>
      </c>
      <c r="I42" s="40">
        <f>H42+0.000133</f>
        <v>0.39979500000000001</v>
      </c>
    </row>
    <row r="43" spans="1:9" x14ac:dyDescent="0.2">
      <c r="A43" s="22"/>
      <c r="B43" s="42">
        <f>Raw_Data!B43</f>
        <v>200</v>
      </c>
      <c r="C43" s="30"/>
      <c r="D43" s="44"/>
      <c r="E43" s="47"/>
      <c r="F43" s="4"/>
      <c r="G43" s="60">
        <f t="shared" si="0"/>
        <v>400</v>
      </c>
      <c r="H43" s="40">
        <v>0.79934799999999995</v>
      </c>
      <c r="I43" s="40">
        <f>H43+0.000146</f>
        <v>0.79949399999999993</v>
      </c>
    </row>
    <row r="44" spans="1:9" x14ac:dyDescent="0.2">
      <c r="A44" s="22"/>
      <c r="B44" s="42">
        <f>Raw_Data!B44</f>
        <v>400</v>
      </c>
      <c r="C44" s="30"/>
      <c r="D44" s="44"/>
      <c r="E44" s="47"/>
      <c r="F44" s="36"/>
      <c r="G44" s="60">
        <f t="shared" si="0"/>
        <v>500</v>
      </c>
      <c r="H44" s="40">
        <v>1.19906</v>
      </c>
      <c r="I44" s="40">
        <f>H44+0.000124</f>
        <v>1.199184</v>
      </c>
    </row>
    <row r="45" spans="1:9" x14ac:dyDescent="0.2">
      <c r="A45" s="22"/>
      <c r="B45" s="42">
        <f>Raw_Data!B45</f>
        <v>500</v>
      </c>
      <c r="C45" s="30"/>
      <c r="D45" s="44"/>
      <c r="E45" s="47"/>
      <c r="F45" s="36"/>
      <c r="G45" s="60">
        <f t="shared" si="0"/>
        <v>800</v>
      </c>
      <c r="H45" s="40">
        <v>1.5987849999999999</v>
      </c>
      <c r="I45" s="40">
        <f>H45+0.000081</f>
        <v>1.5988659999999999</v>
      </c>
    </row>
    <row r="46" spans="1:9" x14ac:dyDescent="0.2">
      <c r="A46" s="22"/>
      <c r="B46" s="42">
        <f>Raw_Data!B46</f>
        <v>800</v>
      </c>
      <c r="C46" s="30"/>
      <c r="D46" s="44"/>
      <c r="E46" s="47"/>
      <c r="F46" s="4"/>
      <c r="G46" s="60">
        <f t="shared" si="0"/>
        <v>1000</v>
      </c>
      <c r="H46" s="40">
        <v>1.998542</v>
      </c>
      <c r="I46" s="40">
        <f>H46</f>
        <v>1.998542</v>
      </c>
    </row>
    <row r="47" spans="1:9" x14ac:dyDescent="0.2">
      <c r="A47" s="22"/>
      <c r="B47" s="42">
        <f>Raw_Data!B47</f>
        <v>1000</v>
      </c>
      <c r="C47" s="30"/>
      <c r="D47" s="44"/>
      <c r="E47" s="47"/>
      <c r="F47" s="37"/>
      <c r="G47" s="60"/>
      <c r="H47" s="40"/>
      <c r="I47" s="40"/>
    </row>
    <row r="48" spans="1:9" x14ac:dyDescent="0.2">
      <c r="A48" s="23"/>
      <c r="B48" s="42">
        <f>Raw_Data!B48</f>
        <v>0</v>
      </c>
      <c r="C48" s="30"/>
      <c r="D48" s="44"/>
      <c r="E48" s="47"/>
      <c r="F48" s="37"/>
      <c r="G48" s="60"/>
      <c r="H48" s="40"/>
      <c r="I48" s="40"/>
    </row>
    <row r="49" spans="1:11" x14ac:dyDescent="0.2">
      <c r="A49" s="25">
        <v>180</v>
      </c>
      <c r="B49" s="42">
        <f>Raw_Data!B49</f>
        <v>0</v>
      </c>
      <c r="C49" s="30"/>
      <c r="D49" s="44"/>
      <c r="E49" s="47"/>
      <c r="F49" s="4"/>
      <c r="G49" s="60"/>
      <c r="H49" s="40"/>
      <c r="I49" s="40"/>
    </row>
    <row r="50" spans="1:11" x14ac:dyDescent="0.2">
      <c r="A50" s="22"/>
      <c r="B50" s="42">
        <f>Raw_Data!B50</f>
        <v>1000</v>
      </c>
      <c r="C50" s="30"/>
      <c r="D50" s="44"/>
      <c r="E50" s="47"/>
      <c r="F50" s="36"/>
      <c r="G50" s="60"/>
      <c r="H50" s="40"/>
      <c r="I50" s="40"/>
      <c r="J50" s="37"/>
      <c r="K50" s="37"/>
    </row>
    <row r="51" spans="1:11" x14ac:dyDescent="0.2">
      <c r="A51" s="22"/>
      <c r="B51" s="42">
        <f>Raw_Data!B51</f>
        <v>0</v>
      </c>
      <c r="C51" s="30"/>
      <c r="D51" s="44"/>
      <c r="E51" s="47"/>
      <c r="F51" s="4"/>
      <c r="G51" s="60"/>
      <c r="H51" s="40"/>
      <c r="I51" s="40"/>
    </row>
    <row r="52" spans="1:11" x14ac:dyDescent="0.2">
      <c r="A52" s="22"/>
      <c r="B52" s="42">
        <f>Raw_Data!B52</f>
        <v>0</v>
      </c>
      <c r="C52" s="30"/>
      <c r="D52" s="44"/>
      <c r="E52" s="47"/>
      <c r="F52" s="4"/>
    </row>
    <row r="53" spans="1:11" x14ac:dyDescent="0.2">
      <c r="A53" s="22"/>
      <c r="B53" s="42">
        <f>Raw_Data!B53</f>
        <v>200</v>
      </c>
      <c r="C53" s="30"/>
      <c r="D53" s="44"/>
      <c r="E53" s="47"/>
      <c r="F53" s="4"/>
      <c r="G53" s="52" t="s">
        <v>81</v>
      </c>
      <c r="H53" s="131" t="s">
        <v>66</v>
      </c>
      <c r="I53" s="132"/>
      <c r="J53" s="132"/>
      <c r="K53" s="133"/>
    </row>
    <row r="54" spans="1:11" x14ac:dyDescent="0.2">
      <c r="A54" s="22"/>
      <c r="B54" s="42">
        <f>Raw_Data!B54</f>
        <v>400</v>
      </c>
      <c r="C54" s="30"/>
      <c r="D54" s="44"/>
      <c r="E54" s="47"/>
      <c r="F54" s="4"/>
      <c r="G54" s="59" t="s">
        <v>82</v>
      </c>
      <c r="H54" s="19" t="s">
        <v>62</v>
      </c>
      <c r="I54" s="19" t="s">
        <v>63</v>
      </c>
      <c r="J54" s="19" t="s">
        <v>64</v>
      </c>
      <c r="K54" s="19" t="s">
        <v>65</v>
      </c>
    </row>
    <row r="55" spans="1:11" x14ac:dyDescent="0.2">
      <c r="A55" s="22"/>
      <c r="B55" s="42">
        <f>Raw_Data!B55</f>
        <v>500</v>
      </c>
      <c r="C55" s="30"/>
      <c r="D55" s="44"/>
      <c r="E55" s="47"/>
      <c r="F55" s="4"/>
      <c r="G55" s="56" t="s">
        <v>57</v>
      </c>
      <c r="H55" s="41">
        <v>-1.3205546323282464E-4</v>
      </c>
      <c r="I55" s="41">
        <v>-1.7281416496312339E-2</v>
      </c>
      <c r="J55" s="41">
        <v>250.21758587135665</v>
      </c>
      <c r="K55" s="41">
        <v>-8.7678443989805502E-5</v>
      </c>
    </row>
    <row r="56" spans="1:11" x14ac:dyDescent="0.2">
      <c r="A56" s="22"/>
      <c r="B56" s="42">
        <f>Raw_Data!B56</f>
        <v>800</v>
      </c>
      <c r="C56" s="30"/>
      <c r="D56" s="44"/>
      <c r="E56" s="47"/>
      <c r="F56" s="36"/>
      <c r="G56" s="56" t="s">
        <v>58</v>
      </c>
      <c r="H56" s="41">
        <v>4.5607713261442452E-3</v>
      </c>
      <c r="I56" s="41">
        <v>-2.1439424310784323E-3</v>
      </c>
      <c r="J56" s="41">
        <v>250.17942527160122</v>
      </c>
      <c r="K56" s="41">
        <v>-2.2140613340000531E-2</v>
      </c>
    </row>
    <row r="57" spans="1:11" x14ac:dyDescent="0.2">
      <c r="A57" s="22"/>
      <c r="B57" s="42">
        <f>Raw_Data!B57</f>
        <v>1000</v>
      </c>
      <c r="C57" s="30"/>
      <c r="D57" s="44"/>
      <c r="E57" s="47"/>
      <c r="F57" s="36"/>
    </row>
    <row r="58" spans="1:11" x14ac:dyDescent="0.2">
      <c r="A58" s="22"/>
      <c r="B58" s="42">
        <f>Raw_Data!B58</f>
        <v>0</v>
      </c>
      <c r="C58" s="30"/>
      <c r="D58" s="44"/>
      <c r="E58" s="47"/>
      <c r="F58" s="4"/>
    </row>
    <row r="59" spans="1:11" x14ac:dyDescent="0.2">
      <c r="A59" s="22"/>
      <c r="B59" s="42">
        <f>Raw_Data!B59</f>
        <v>0</v>
      </c>
      <c r="C59" s="30"/>
      <c r="D59" s="44"/>
      <c r="E59" s="47"/>
      <c r="F59" s="37"/>
      <c r="G59" s="110" t="s">
        <v>49</v>
      </c>
      <c r="H59" s="110"/>
      <c r="I59" s="110"/>
      <c r="J59" s="110"/>
      <c r="K59" s="110"/>
    </row>
    <row r="60" spans="1:11" x14ac:dyDescent="0.2">
      <c r="A60" s="22"/>
      <c r="B60" s="42">
        <f>Raw_Data!B60</f>
        <v>200</v>
      </c>
      <c r="C60" s="30"/>
      <c r="D60" s="44"/>
      <c r="E60" s="47"/>
      <c r="F60" s="37"/>
      <c r="G60" s="111" t="s">
        <v>73</v>
      </c>
      <c r="H60" s="112"/>
      <c r="I60" s="112"/>
      <c r="J60" s="112"/>
      <c r="K60" s="113"/>
    </row>
    <row r="61" spans="1:11" x14ac:dyDescent="0.2">
      <c r="A61" s="22"/>
      <c r="B61" s="42">
        <f>Raw_Data!B61</f>
        <v>400</v>
      </c>
      <c r="C61" s="30"/>
      <c r="D61" s="44"/>
      <c r="E61" s="47"/>
      <c r="F61" s="4"/>
      <c r="G61" s="114"/>
      <c r="H61" s="115"/>
      <c r="I61" s="115"/>
      <c r="J61" s="115"/>
      <c r="K61" s="116"/>
    </row>
    <row r="62" spans="1:11" x14ac:dyDescent="0.2">
      <c r="A62" s="22"/>
      <c r="B62" s="42">
        <f>Raw_Data!B62</f>
        <v>500</v>
      </c>
      <c r="C62" s="30"/>
      <c r="D62" s="44"/>
      <c r="E62" s="47"/>
      <c r="F62" s="36"/>
      <c r="G62" s="114"/>
      <c r="H62" s="115"/>
      <c r="I62" s="115"/>
      <c r="J62" s="115"/>
      <c r="K62" s="116"/>
    </row>
    <row r="63" spans="1:11" x14ac:dyDescent="0.2">
      <c r="A63" s="22"/>
      <c r="B63" s="42">
        <f>Raw_Data!B63</f>
        <v>800</v>
      </c>
      <c r="C63" s="30"/>
      <c r="D63" s="44"/>
      <c r="E63" s="47"/>
      <c r="F63" s="36"/>
      <c r="G63" s="114"/>
      <c r="H63" s="115"/>
      <c r="I63" s="115"/>
      <c r="J63" s="115"/>
      <c r="K63" s="116"/>
    </row>
    <row r="64" spans="1:11" x14ac:dyDescent="0.2">
      <c r="A64" s="22"/>
      <c r="B64" s="42">
        <f>Raw_Data!B64</f>
        <v>1000</v>
      </c>
      <c r="C64" s="30"/>
      <c r="D64" s="44"/>
      <c r="E64" s="47"/>
      <c r="F64" s="4"/>
      <c r="G64" s="114"/>
      <c r="H64" s="115"/>
      <c r="I64" s="115"/>
      <c r="J64" s="115"/>
      <c r="K64" s="116"/>
    </row>
    <row r="65" spans="1:11" x14ac:dyDescent="0.2">
      <c r="A65" s="23"/>
      <c r="B65" s="42">
        <f>Raw_Data!B65</f>
        <v>0</v>
      </c>
      <c r="C65" s="30"/>
      <c r="D65" s="44"/>
      <c r="E65" s="47"/>
      <c r="F65" s="37"/>
      <c r="G65" s="114"/>
      <c r="H65" s="115"/>
      <c r="I65" s="115"/>
      <c r="J65" s="115"/>
      <c r="K65" s="116"/>
    </row>
    <row r="66" spans="1:11" x14ac:dyDescent="0.2">
      <c r="A66" s="25">
        <v>270</v>
      </c>
      <c r="B66" s="42">
        <f>Raw_Data!B66</f>
        <v>0</v>
      </c>
      <c r="C66" s="30"/>
      <c r="D66" s="44"/>
      <c r="E66" s="47"/>
      <c r="F66" s="37"/>
      <c r="G66" s="114"/>
      <c r="H66" s="115"/>
      <c r="I66" s="115"/>
      <c r="J66" s="115"/>
      <c r="K66" s="116"/>
    </row>
    <row r="67" spans="1:11" x14ac:dyDescent="0.2">
      <c r="A67" s="22"/>
      <c r="B67" s="42">
        <f>Raw_Data!B67</f>
        <v>1000</v>
      </c>
      <c r="C67" s="30"/>
      <c r="D67" s="44"/>
      <c r="E67" s="47"/>
      <c r="F67" s="4"/>
      <c r="G67" s="114"/>
      <c r="H67" s="115"/>
      <c r="I67" s="115"/>
      <c r="J67" s="115"/>
      <c r="K67" s="116"/>
    </row>
    <row r="68" spans="1:11" x14ac:dyDescent="0.2">
      <c r="A68" s="22"/>
      <c r="B68" s="42">
        <f>Raw_Data!B68</f>
        <v>0</v>
      </c>
      <c r="C68" s="30"/>
      <c r="D68" s="44"/>
      <c r="E68" s="47"/>
      <c r="F68" s="36"/>
      <c r="G68" s="114"/>
      <c r="H68" s="115"/>
      <c r="I68" s="115"/>
      <c r="J68" s="115"/>
      <c r="K68" s="116"/>
    </row>
    <row r="69" spans="1:11" x14ac:dyDescent="0.2">
      <c r="A69" s="22"/>
      <c r="B69" s="42">
        <f>Raw_Data!B69</f>
        <v>0</v>
      </c>
      <c r="C69" s="30"/>
      <c r="D69" s="44"/>
      <c r="E69" s="47"/>
      <c r="F69" s="36"/>
      <c r="G69" s="114"/>
      <c r="H69" s="115"/>
      <c r="I69" s="115"/>
      <c r="J69" s="115"/>
      <c r="K69" s="116"/>
    </row>
    <row r="70" spans="1:11" x14ac:dyDescent="0.2">
      <c r="A70" s="22"/>
      <c r="B70" s="42">
        <f>Raw_Data!B70</f>
        <v>200</v>
      </c>
      <c r="C70" s="30"/>
      <c r="D70" s="44"/>
      <c r="E70" s="47"/>
      <c r="F70" s="4"/>
      <c r="G70" s="114"/>
      <c r="H70" s="115"/>
      <c r="I70" s="115"/>
      <c r="J70" s="115"/>
      <c r="K70" s="116"/>
    </row>
    <row r="71" spans="1:11" x14ac:dyDescent="0.2">
      <c r="A71" s="22"/>
      <c r="B71" s="42">
        <f>Raw_Data!B71</f>
        <v>400</v>
      </c>
      <c r="C71" s="30"/>
      <c r="D71" s="44"/>
      <c r="E71" s="47"/>
      <c r="F71" s="37"/>
      <c r="G71" s="114"/>
      <c r="H71" s="115"/>
      <c r="I71" s="115"/>
      <c r="J71" s="115"/>
      <c r="K71" s="116"/>
    </row>
    <row r="72" spans="1:11" x14ac:dyDescent="0.2">
      <c r="A72" s="22"/>
      <c r="B72" s="42">
        <f>Raw_Data!B72</f>
        <v>500</v>
      </c>
      <c r="C72" s="30"/>
      <c r="D72" s="44"/>
      <c r="E72" s="47"/>
      <c r="F72" s="37"/>
      <c r="G72" s="114"/>
      <c r="H72" s="115"/>
      <c r="I72" s="115"/>
      <c r="J72" s="115"/>
      <c r="K72" s="116"/>
    </row>
    <row r="73" spans="1:11" x14ac:dyDescent="0.2">
      <c r="A73" s="22"/>
      <c r="B73" s="42">
        <f>Raw_Data!B73</f>
        <v>800</v>
      </c>
      <c r="C73" s="30"/>
      <c r="D73" s="44"/>
      <c r="E73" s="47"/>
      <c r="F73" s="4"/>
      <c r="G73" s="114"/>
      <c r="H73" s="115"/>
      <c r="I73" s="115"/>
      <c r="J73" s="115"/>
      <c r="K73" s="116"/>
    </row>
    <row r="74" spans="1:11" x14ac:dyDescent="0.2">
      <c r="A74" s="22"/>
      <c r="B74" s="42">
        <f>Raw_Data!B74</f>
        <v>1000</v>
      </c>
      <c r="C74" s="30"/>
      <c r="D74" s="44"/>
      <c r="E74" s="47"/>
      <c r="F74" s="38"/>
      <c r="G74" s="114"/>
      <c r="H74" s="115"/>
      <c r="I74" s="115"/>
      <c r="J74" s="115"/>
      <c r="K74" s="116"/>
    </row>
    <row r="75" spans="1:11" x14ac:dyDescent="0.2">
      <c r="A75" s="22"/>
      <c r="B75" s="42">
        <f>Raw_Data!B75</f>
        <v>0</v>
      </c>
      <c r="C75" s="30"/>
      <c r="D75" s="44"/>
      <c r="E75" s="47"/>
      <c r="F75" s="38"/>
      <c r="G75" s="117"/>
      <c r="H75" s="118"/>
      <c r="I75" s="118"/>
      <c r="J75" s="118"/>
      <c r="K75" s="119"/>
    </row>
    <row r="76" spans="1:11" x14ac:dyDescent="0.2">
      <c r="A76" s="22"/>
      <c r="B76" s="42">
        <f>Raw_Data!B76</f>
        <v>0</v>
      </c>
      <c r="C76" s="30"/>
      <c r="D76" s="44"/>
      <c r="E76" s="47"/>
      <c r="F76" s="4"/>
    </row>
    <row r="77" spans="1:11" x14ac:dyDescent="0.2">
      <c r="A77" s="22"/>
      <c r="B77" s="42">
        <f>Raw_Data!B77</f>
        <v>200</v>
      </c>
      <c r="C77" s="30"/>
      <c r="D77" s="44"/>
      <c r="E77" s="47"/>
      <c r="F77" s="37"/>
    </row>
    <row r="78" spans="1:11" x14ac:dyDescent="0.2">
      <c r="A78" s="22"/>
      <c r="B78" s="42">
        <f>Raw_Data!B78</f>
        <v>400</v>
      </c>
      <c r="C78" s="30"/>
      <c r="D78" s="44"/>
      <c r="E78" s="47"/>
      <c r="F78" s="37"/>
    </row>
    <row r="79" spans="1:11" x14ac:dyDescent="0.2">
      <c r="A79" s="22"/>
      <c r="B79" s="42">
        <f>Raw_Data!B79</f>
        <v>500</v>
      </c>
      <c r="C79" s="30"/>
      <c r="D79" s="44"/>
      <c r="E79" s="47"/>
      <c r="F79" s="4"/>
    </row>
    <row r="80" spans="1:11" x14ac:dyDescent="0.2">
      <c r="A80" s="22"/>
      <c r="B80" s="42">
        <f>Raw_Data!B80</f>
        <v>800</v>
      </c>
      <c r="C80" s="30"/>
      <c r="D80" s="44"/>
      <c r="E80" s="47"/>
      <c r="F80" s="36"/>
    </row>
    <row r="81" spans="1:6" x14ac:dyDescent="0.2">
      <c r="A81" s="22"/>
      <c r="B81" s="42">
        <f>Raw_Data!B81</f>
        <v>1000</v>
      </c>
      <c r="C81" s="30"/>
      <c r="D81" s="44"/>
      <c r="E81" s="47"/>
      <c r="F81" s="36"/>
    </row>
    <row r="82" spans="1:6" x14ac:dyDescent="0.2">
      <c r="A82" s="23"/>
      <c r="B82" s="42">
        <f>Raw_Data!B82</f>
        <v>0</v>
      </c>
      <c r="C82" s="30"/>
      <c r="D82" s="44"/>
      <c r="E82" s="47"/>
      <c r="F82" s="4"/>
    </row>
    <row r="83" spans="1:6" x14ac:dyDescent="0.2">
      <c r="F83" s="17"/>
    </row>
    <row r="84" spans="1:6" x14ac:dyDescent="0.2">
      <c r="F84" s="17"/>
    </row>
    <row r="86" spans="1:6" x14ac:dyDescent="0.2">
      <c r="F86" s="15"/>
    </row>
    <row r="87" spans="1:6" x14ac:dyDescent="0.2">
      <c r="F87" s="15"/>
    </row>
    <row r="89" spans="1:6" x14ac:dyDescent="0.2">
      <c r="F89" s="17"/>
    </row>
    <row r="90" spans="1:6" x14ac:dyDescent="0.2">
      <c r="F90" s="17"/>
    </row>
    <row r="92" spans="1:6" x14ac:dyDescent="0.2">
      <c r="F92" s="15"/>
    </row>
    <row r="93" spans="1:6" x14ac:dyDescent="0.2">
      <c r="F93" s="15"/>
    </row>
    <row r="95" spans="1:6" x14ac:dyDescent="0.2">
      <c r="F95" s="17"/>
    </row>
    <row r="96" spans="1:6" x14ac:dyDescent="0.2">
      <c r="F96" s="17"/>
    </row>
    <row r="98" spans="6:6" x14ac:dyDescent="0.2">
      <c r="F98" s="15"/>
    </row>
    <row r="99" spans="6:6" x14ac:dyDescent="0.2">
      <c r="F99" s="15"/>
    </row>
    <row r="101" spans="6:6" x14ac:dyDescent="0.2">
      <c r="F101" s="17"/>
    </row>
    <row r="102" spans="6:6" x14ac:dyDescent="0.2">
      <c r="F102" s="17"/>
    </row>
  </sheetData>
  <sheetProtection sheet="1" objects="1" scenarios="1"/>
  <mergeCells count="22">
    <mergeCell ref="G3:K6"/>
    <mergeCell ref="H37:I37"/>
    <mergeCell ref="H38:I38"/>
    <mergeCell ref="H39:I39"/>
    <mergeCell ref="G35:I35"/>
    <mergeCell ref="G8:K9"/>
    <mergeCell ref="G59:K59"/>
    <mergeCell ref="G60:K75"/>
    <mergeCell ref="G1:I1"/>
    <mergeCell ref="G23:G25"/>
    <mergeCell ref="H23:I24"/>
    <mergeCell ref="G22:I22"/>
    <mergeCell ref="G11:I11"/>
    <mergeCell ref="H20:I20"/>
    <mergeCell ref="H13:I13"/>
    <mergeCell ref="H14:I14"/>
    <mergeCell ref="H15:I15"/>
    <mergeCell ref="H16:I16"/>
    <mergeCell ref="H17:I17"/>
    <mergeCell ref="H18:I18"/>
    <mergeCell ref="H19:I19"/>
    <mergeCell ref="H53:K53"/>
  </mergeCells>
  <dataValidations count="4">
    <dataValidation type="list" allowBlank="1" showInputMessage="1" showErrorMessage="1" sqref="H39:I39" xr:uid="{421AE1EA-C22D-4636-A28F-0A8547C75EF2}">
      <formula1>$M$4:$M$5</formula1>
    </dataValidation>
    <dataValidation type="list" allowBlank="1" showInputMessage="1" showErrorMessage="1" sqref="H18:I18" xr:uid="{FBF0199B-A607-4533-9D60-229A0F5EDE52}">
      <formula1>$M$13:$M$14</formula1>
    </dataValidation>
    <dataValidation type="list" allowBlank="1" showInputMessage="1" showErrorMessage="1" sqref="H19:I19" xr:uid="{529FA157-D075-44DA-8B26-31B8122C4386}">
      <formula1>$M$7:$M$8</formula1>
    </dataValidation>
    <dataValidation type="list" allowBlank="1" showInputMessage="1" showErrorMessage="1" sqref="H20:I20" xr:uid="{B44B8692-7868-4436-B5AD-C7F15F369211}">
      <formula1>$M$10:$M$11</formula1>
    </dataValidation>
  </dataValidations>
  <pageMargins left="0" right="0" top="0" bottom="0" header="0" footer="0"/>
  <pageSetup paperSize="9" scale="42" orientation="portrait" r:id="rId1"/>
  <headerFooter alignWithMargins="0">
    <oddFooter>&amp;C&amp;A</oddFooter>
  </headerFooter>
  <ignoredErrors>
    <ignoredError sqref="I42:I46"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DCEE0-835E-4033-BA94-6CBA972CA75F}">
  <sheetPr>
    <tabColor rgb="FFCCFFFF"/>
    <pageSetUpPr fitToPage="1"/>
  </sheetPr>
  <dimension ref="A1:N102"/>
  <sheetViews>
    <sheetView tabSelected="1" zoomScaleNormal="100" workbookViewId="0">
      <selection activeCell="D3" sqref="D3"/>
    </sheetView>
  </sheetViews>
  <sheetFormatPr baseColWidth="10" defaultColWidth="9.140625" defaultRowHeight="12.75" x14ac:dyDescent="0.2"/>
  <cols>
    <col min="1" max="1" width="11.140625" style="5" bestFit="1" customWidth="1"/>
    <col min="2" max="2" width="6.140625" style="5" bestFit="1" customWidth="1"/>
    <col min="3" max="3" width="9.28515625" style="5" customWidth="1"/>
    <col min="4" max="4" width="9.140625" style="5" customWidth="1"/>
    <col min="5" max="5" width="14.7109375" style="4" customWidth="1"/>
    <col min="6" max="6" width="15.42578125" style="4" customWidth="1"/>
    <col min="7" max="7" width="12.5703125" style="5" customWidth="1"/>
    <col min="8" max="8" width="6.85546875" style="5" customWidth="1"/>
    <col min="9" max="9" width="27.5703125" style="4" customWidth="1"/>
    <col min="10" max="11" width="14.28515625" style="4" customWidth="1"/>
    <col min="12" max="12" width="16" style="4" customWidth="1"/>
    <col min="13" max="13" width="12.85546875" style="5" customWidth="1"/>
    <col min="14" max="14" width="19.5703125" style="5" customWidth="1"/>
    <col min="15" max="15" width="14.28515625" style="5" customWidth="1"/>
    <col min="16" max="16" width="15.42578125" style="5" customWidth="1"/>
    <col min="17" max="17" width="9.140625" style="5" customWidth="1"/>
    <col min="18" max="18" width="9.140625" style="5"/>
    <col min="19" max="19" width="18.7109375" style="5" customWidth="1"/>
    <col min="20" max="16384" width="9.140625" style="5"/>
  </cols>
  <sheetData>
    <row r="1" spans="1:14" s="2" customFormat="1" ht="25.5" x14ac:dyDescent="0.2">
      <c r="A1" s="25" t="s">
        <v>0</v>
      </c>
      <c r="B1" s="79" t="s">
        <v>1</v>
      </c>
      <c r="C1" s="80"/>
      <c r="D1" s="25" t="s">
        <v>2</v>
      </c>
      <c r="E1" s="67" t="s">
        <v>53</v>
      </c>
      <c r="F1" s="25" t="s">
        <v>3</v>
      </c>
      <c r="G1" s="25" t="s">
        <v>4</v>
      </c>
      <c r="I1" s="85" t="s">
        <v>78</v>
      </c>
      <c r="J1" s="86"/>
      <c r="K1" s="87"/>
    </row>
    <row r="2" spans="1:14" ht="12.75" customHeight="1" x14ac:dyDescent="0.2">
      <c r="A2" s="3" t="s">
        <v>7</v>
      </c>
      <c r="B2" s="81" t="s">
        <v>8</v>
      </c>
      <c r="C2" s="82"/>
      <c r="D2" s="3" t="s">
        <v>9</v>
      </c>
      <c r="E2" s="3" t="s">
        <v>10</v>
      </c>
      <c r="F2" s="2" t="s">
        <v>11</v>
      </c>
      <c r="G2" s="3" t="s">
        <v>10</v>
      </c>
      <c r="H2" s="2"/>
    </row>
    <row r="3" spans="1:14" ht="13.15" customHeight="1" x14ac:dyDescent="0.2">
      <c r="A3" s="1">
        <v>0</v>
      </c>
      <c r="B3" s="31">
        <v>0</v>
      </c>
      <c r="C3" s="32"/>
      <c r="D3" s="33">
        <v>0</v>
      </c>
      <c r="E3" s="6">
        <v>0</v>
      </c>
      <c r="F3" s="7"/>
      <c r="G3" s="8"/>
      <c r="H3" s="57"/>
      <c r="I3" s="88" t="s">
        <v>34</v>
      </c>
      <c r="J3" s="88"/>
      <c r="K3" s="88"/>
      <c r="N3" s="61" t="s">
        <v>29</v>
      </c>
    </row>
    <row r="4" spans="1:14" x14ac:dyDescent="0.2">
      <c r="A4" s="9"/>
      <c r="B4" s="31">
        <v>1000</v>
      </c>
      <c r="C4" s="32" t="s">
        <v>17</v>
      </c>
      <c r="D4" s="33">
        <f>D3+1*3/1440</f>
        <v>2.0833333333333333E-3</v>
      </c>
      <c r="E4" s="6">
        <v>2.0437449295600367</v>
      </c>
      <c r="F4" s="10"/>
      <c r="G4" s="11">
        <f>E4-E3</f>
        <v>2.0437449295600367</v>
      </c>
      <c r="H4" s="57"/>
      <c r="I4" s="88"/>
      <c r="J4" s="88"/>
      <c r="K4" s="88"/>
      <c r="N4" s="62" t="s">
        <v>36</v>
      </c>
    </row>
    <row r="5" spans="1:14" x14ac:dyDescent="0.2">
      <c r="A5" s="9"/>
      <c r="B5" s="31">
        <v>0</v>
      </c>
      <c r="C5" s="32"/>
      <c r="D5" s="33">
        <f t="shared" ref="D5:D68" si="0">D4+1*3/1440</f>
        <v>4.1666666666666666E-3</v>
      </c>
      <c r="E5" s="6">
        <v>6.9999999999999994E-5</v>
      </c>
      <c r="F5" s="10"/>
      <c r="G5" s="11"/>
      <c r="H5" s="57"/>
      <c r="I5" s="88"/>
      <c r="J5" s="88"/>
      <c r="K5" s="88"/>
      <c r="N5" s="62" t="s">
        <v>37</v>
      </c>
    </row>
    <row r="6" spans="1:14" ht="13.15" customHeight="1" x14ac:dyDescent="0.2">
      <c r="A6" s="9"/>
      <c r="B6" s="31">
        <v>1000</v>
      </c>
      <c r="C6" s="32" t="s">
        <v>17</v>
      </c>
      <c r="D6" s="33">
        <f t="shared" si="0"/>
        <v>6.2500000000000003E-3</v>
      </c>
      <c r="E6" s="6">
        <v>2.0433502549092002</v>
      </c>
      <c r="F6" s="10"/>
      <c r="G6" s="11">
        <f>E6-E5</f>
        <v>2.0432802549092002</v>
      </c>
      <c r="H6" s="4"/>
      <c r="N6" s="62" t="s">
        <v>38</v>
      </c>
    </row>
    <row r="7" spans="1:14" x14ac:dyDescent="0.2">
      <c r="A7" s="9"/>
      <c r="B7" s="31">
        <v>0</v>
      </c>
      <c r="C7" s="32"/>
      <c r="D7" s="33">
        <f t="shared" si="0"/>
        <v>8.3333333333333332E-3</v>
      </c>
      <c r="E7" s="6">
        <v>1.2000000000000002E-4</v>
      </c>
      <c r="F7" s="10"/>
      <c r="G7" s="11"/>
      <c r="H7" s="4"/>
      <c r="I7" s="58" t="s">
        <v>5</v>
      </c>
      <c r="J7" s="90">
        <v>45103</v>
      </c>
      <c r="K7" s="90"/>
      <c r="M7" s="27"/>
      <c r="N7" s="63"/>
    </row>
    <row r="8" spans="1:14" x14ac:dyDescent="0.2">
      <c r="A8" s="9"/>
      <c r="B8" s="31">
        <v>1000</v>
      </c>
      <c r="C8" s="32" t="s">
        <v>17</v>
      </c>
      <c r="D8" s="33">
        <f t="shared" si="0"/>
        <v>1.0416666666666666E-2</v>
      </c>
      <c r="E8" s="6">
        <v>2.0438533384061457</v>
      </c>
      <c r="F8" s="10"/>
      <c r="G8" s="11">
        <f>E8-E7</f>
        <v>2.0437333384061458</v>
      </c>
      <c r="H8" s="15"/>
      <c r="I8" s="71" t="s">
        <v>12</v>
      </c>
      <c r="J8" s="89" t="s">
        <v>71</v>
      </c>
      <c r="K8" s="89"/>
      <c r="L8" s="74" t="str">
        <f>IF(J9="Reference transducer","Please complete RT-FCM_Annex tab","")</f>
        <v>Please complete RT-FCM_Annex tab</v>
      </c>
      <c r="N8" s="62" t="s">
        <v>30</v>
      </c>
    </row>
    <row r="9" spans="1:14" x14ac:dyDescent="0.2">
      <c r="A9" s="9"/>
      <c r="B9" s="31">
        <v>0</v>
      </c>
      <c r="C9" s="32"/>
      <c r="D9" s="33">
        <f t="shared" si="0"/>
        <v>1.2499999999999999E-2</v>
      </c>
      <c r="E9" s="6">
        <v>1.6000000000000001E-4</v>
      </c>
      <c r="F9" s="10"/>
      <c r="G9" s="11"/>
      <c r="I9" s="71" t="s">
        <v>35</v>
      </c>
      <c r="J9" s="76" t="s">
        <v>38</v>
      </c>
      <c r="K9" s="76"/>
      <c r="L9" s="75"/>
      <c r="N9" s="62" t="s">
        <v>31</v>
      </c>
    </row>
    <row r="10" spans="1:14" x14ac:dyDescent="0.2">
      <c r="A10" s="9"/>
      <c r="B10" s="31">
        <v>0</v>
      </c>
      <c r="C10" s="32"/>
      <c r="D10" s="33">
        <f t="shared" si="0"/>
        <v>1.4583333333333332E-2</v>
      </c>
      <c r="E10" s="6">
        <v>1.6000000000000001E-4</v>
      </c>
      <c r="F10" s="12">
        <v>20.5</v>
      </c>
      <c r="G10" s="11"/>
      <c r="H10" s="15"/>
      <c r="I10" s="71" t="s">
        <v>55</v>
      </c>
      <c r="J10" s="72">
        <v>1000</v>
      </c>
      <c r="K10" s="72"/>
      <c r="L10" s="75"/>
      <c r="N10" s="63"/>
    </row>
    <row r="11" spans="1:14" ht="12.75" customHeight="1" x14ac:dyDescent="0.2">
      <c r="A11" s="9"/>
      <c r="B11" s="31">
        <v>200</v>
      </c>
      <c r="C11" s="32"/>
      <c r="D11" s="33">
        <f t="shared" si="0"/>
        <v>1.6666666666666666E-2</v>
      </c>
      <c r="E11" s="6">
        <v>0.40890339780326906</v>
      </c>
      <c r="F11" s="12">
        <v>20.6</v>
      </c>
      <c r="G11" s="13">
        <f>E11-$E$10</f>
        <v>0.40874339780326907</v>
      </c>
      <c r="H11" s="15"/>
      <c r="I11" s="71" t="s">
        <v>70</v>
      </c>
      <c r="J11" s="72">
        <v>200</v>
      </c>
      <c r="K11" s="72"/>
      <c r="N11" s="64">
        <v>1.0000000000000001E-5</v>
      </c>
    </row>
    <row r="12" spans="1:14" ht="12.75" customHeight="1" x14ac:dyDescent="0.2">
      <c r="A12" s="9"/>
      <c r="B12" s="31">
        <v>400</v>
      </c>
      <c r="C12" s="32"/>
      <c r="D12" s="33">
        <f t="shared" si="0"/>
        <v>1.8749999999999999E-2</v>
      </c>
      <c r="E12" s="6">
        <v>0.81802303159987344</v>
      </c>
      <c r="F12" s="12">
        <v>20.5</v>
      </c>
      <c r="G12" s="13">
        <f t="shared" ref="G12:G20" si="1">E12-$E$10</f>
        <v>0.81786303159987339</v>
      </c>
      <c r="I12" s="71" t="s">
        <v>18</v>
      </c>
      <c r="J12" s="89" t="s">
        <v>72</v>
      </c>
      <c r="K12" s="89"/>
      <c r="N12" s="64">
        <v>9.9999999999999995E-7</v>
      </c>
    </row>
    <row r="13" spans="1:14" ht="12.75" customHeight="1" x14ac:dyDescent="0.2">
      <c r="A13" s="9"/>
      <c r="B13" s="31">
        <v>500</v>
      </c>
      <c r="C13" s="32"/>
      <c r="D13" s="33">
        <f t="shared" si="0"/>
        <v>2.0833333333333332E-2</v>
      </c>
      <c r="E13" s="6">
        <v>1.2272190353581778</v>
      </c>
      <c r="F13" s="12">
        <v>20.6</v>
      </c>
      <c r="G13" s="13">
        <f>E13-$E$10</f>
        <v>1.2270590353581778</v>
      </c>
      <c r="H13" s="15"/>
      <c r="I13" s="71" t="s">
        <v>33</v>
      </c>
      <c r="J13" s="83" t="s">
        <v>75</v>
      </c>
      <c r="K13" s="83"/>
      <c r="N13" s="63"/>
    </row>
    <row r="14" spans="1:14" ht="12.75" customHeight="1" x14ac:dyDescent="0.2">
      <c r="A14" s="9"/>
      <c r="B14" s="31">
        <v>800</v>
      </c>
      <c r="C14" s="32"/>
      <c r="D14" s="33">
        <f t="shared" si="0"/>
        <v>2.2916666666666665E-2</v>
      </c>
      <c r="E14" s="6">
        <v>1.6363763123313466</v>
      </c>
      <c r="F14" s="12">
        <v>20.6</v>
      </c>
      <c r="G14" s="13">
        <f t="shared" si="1"/>
        <v>1.6362163123313467</v>
      </c>
      <c r="H14" s="15"/>
      <c r="I14" s="71" t="s">
        <v>20</v>
      </c>
      <c r="J14" s="83" t="s">
        <v>21</v>
      </c>
      <c r="K14" s="83"/>
      <c r="N14" s="62" t="s">
        <v>26</v>
      </c>
    </row>
    <row r="15" spans="1:14" x14ac:dyDescent="0.2">
      <c r="A15" s="9"/>
      <c r="B15" s="31">
        <v>1000</v>
      </c>
      <c r="C15" s="32"/>
      <c r="D15" s="33">
        <f t="shared" si="0"/>
        <v>2.4999999999999998E-2</v>
      </c>
      <c r="E15" s="6">
        <v>2.0440845126582956</v>
      </c>
      <c r="F15" s="12">
        <v>20.7</v>
      </c>
      <c r="G15" s="13">
        <f t="shared" si="1"/>
        <v>2.0439245126582954</v>
      </c>
      <c r="I15" s="71" t="s">
        <v>22</v>
      </c>
      <c r="J15" s="73" t="s">
        <v>23</v>
      </c>
      <c r="K15" s="73"/>
      <c r="N15" s="62" t="s">
        <v>50</v>
      </c>
    </row>
    <row r="16" spans="1:14" x14ac:dyDescent="0.2">
      <c r="A16" s="9"/>
      <c r="B16" s="34">
        <v>800</v>
      </c>
      <c r="C16" s="35"/>
      <c r="D16" s="33">
        <f t="shared" si="0"/>
        <v>2.7083333333333331E-2</v>
      </c>
      <c r="E16" s="50">
        <v>1.6368431911555743</v>
      </c>
      <c r="F16" s="51">
        <v>20.6</v>
      </c>
      <c r="G16" s="16">
        <f t="shared" si="1"/>
        <v>1.6366831911555744</v>
      </c>
      <c r="H16" s="17"/>
      <c r="I16" s="71" t="s">
        <v>24</v>
      </c>
      <c r="J16" s="73" t="str">
        <f>"+/- 2.5 mV/V"</f>
        <v>+/- 2.5 mV/V</v>
      </c>
      <c r="K16" s="73"/>
    </row>
    <row r="17" spans="1:12" x14ac:dyDescent="0.2">
      <c r="A17" s="9"/>
      <c r="B17" s="34">
        <v>500</v>
      </c>
      <c r="C17" s="35"/>
      <c r="D17" s="33">
        <f t="shared" si="0"/>
        <v>2.9166666666666664E-2</v>
      </c>
      <c r="E17" s="50">
        <v>1.2280733870445946</v>
      </c>
      <c r="F17" s="51">
        <v>20.7</v>
      </c>
      <c r="G17" s="16">
        <f t="shared" si="1"/>
        <v>1.2279133870445946</v>
      </c>
      <c r="H17" s="17"/>
      <c r="I17" s="71" t="s">
        <v>25</v>
      </c>
      <c r="J17" s="84" t="s">
        <v>26</v>
      </c>
      <c r="K17" s="84"/>
    </row>
    <row r="18" spans="1:12" x14ac:dyDescent="0.2">
      <c r="A18" s="9"/>
      <c r="B18" s="34">
        <v>400</v>
      </c>
      <c r="C18" s="35"/>
      <c r="D18" s="33">
        <f t="shared" si="0"/>
        <v>3.1249999999999997E-2</v>
      </c>
      <c r="E18" s="50">
        <v>0.81886799222527684</v>
      </c>
      <c r="F18" s="51">
        <v>20.7</v>
      </c>
      <c r="G18" s="16">
        <f t="shared" si="1"/>
        <v>0.81870799222527679</v>
      </c>
      <c r="I18" s="71" t="s">
        <v>27</v>
      </c>
      <c r="J18" s="76" t="s">
        <v>30</v>
      </c>
      <c r="K18" s="76"/>
    </row>
    <row r="19" spans="1:12" x14ac:dyDescent="0.2">
      <c r="A19" s="9"/>
      <c r="B19" s="34">
        <v>200</v>
      </c>
      <c r="C19" s="35"/>
      <c r="D19" s="33">
        <f t="shared" si="0"/>
        <v>3.3333333333333333E-2</v>
      </c>
      <c r="E19" s="50">
        <v>0.40950993796622964</v>
      </c>
      <c r="F19" s="51">
        <v>20.7</v>
      </c>
      <c r="G19" s="16">
        <f t="shared" si="1"/>
        <v>0.40934993796622965</v>
      </c>
      <c r="H19" s="17"/>
      <c r="I19" s="71" t="s">
        <v>48</v>
      </c>
      <c r="J19" s="77">
        <v>9.9999999999999995E-7</v>
      </c>
      <c r="K19" s="78"/>
    </row>
    <row r="20" spans="1:12" x14ac:dyDescent="0.2">
      <c r="A20" s="9"/>
      <c r="B20" s="34">
        <v>0</v>
      </c>
      <c r="C20" s="35"/>
      <c r="D20" s="33">
        <f t="shared" si="0"/>
        <v>3.5416666666666666E-2</v>
      </c>
      <c r="E20" s="50">
        <v>2.1000000000000001E-4</v>
      </c>
      <c r="F20" s="51">
        <v>20.8</v>
      </c>
      <c r="G20" s="16">
        <f t="shared" si="1"/>
        <v>4.9999999999999996E-5</v>
      </c>
      <c r="H20" s="17"/>
      <c r="I20" s="71" t="s">
        <v>32</v>
      </c>
      <c r="J20" s="73" t="s">
        <v>28</v>
      </c>
      <c r="K20" s="73"/>
    </row>
    <row r="21" spans="1:12" x14ac:dyDescent="0.2">
      <c r="A21" s="9"/>
      <c r="B21" s="31">
        <v>0</v>
      </c>
      <c r="C21" s="32"/>
      <c r="D21" s="33">
        <f t="shared" si="0"/>
        <v>3.7499999999999999E-2</v>
      </c>
      <c r="E21" s="6">
        <v>2.1000000000000001E-4</v>
      </c>
      <c r="F21" s="12">
        <v>20.8</v>
      </c>
      <c r="G21" s="8"/>
    </row>
    <row r="22" spans="1:12" x14ac:dyDescent="0.2">
      <c r="A22" s="9"/>
      <c r="B22" s="31">
        <v>200</v>
      </c>
      <c r="C22" s="32"/>
      <c r="D22" s="33">
        <f t="shared" si="0"/>
        <v>3.9583333333333331E-2</v>
      </c>
      <c r="E22" s="6">
        <v>0.40894463333399439</v>
      </c>
      <c r="F22" s="12">
        <v>20.8</v>
      </c>
      <c r="G22" s="13">
        <f>E22-$E$21</f>
        <v>0.4087346333339944</v>
      </c>
      <c r="H22" s="17"/>
      <c r="I22" s="107" t="s">
        <v>6</v>
      </c>
      <c r="J22" s="108"/>
      <c r="K22" s="108"/>
      <c r="L22" s="109"/>
    </row>
    <row r="23" spans="1:12" x14ac:dyDescent="0.2">
      <c r="A23" s="9"/>
      <c r="B23" s="31">
        <v>400</v>
      </c>
      <c r="C23" s="32"/>
      <c r="D23" s="33">
        <f t="shared" si="0"/>
        <v>4.1666666666666664E-2</v>
      </c>
      <c r="E23" s="6">
        <v>0.81807255563345382</v>
      </c>
      <c r="F23" s="12">
        <v>20.9</v>
      </c>
      <c r="G23" s="13">
        <f t="shared" ref="G23:G31" si="2">E23-$E$21</f>
        <v>0.81786255563345378</v>
      </c>
      <c r="H23" s="17"/>
      <c r="I23" s="18"/>
      <c r="J23" s="19" t="s">
        <v>13</v>
      </c>
      <c r="K23" s="19" t="s">
        <v>14</v>
      </c>
      <c r="L23" s="19" t="s">
        <v>15</v>
      </c>
    </row>
    <row r="24" spans="1:12" x14ac:dyDescent="0.2">
      <c r="A24" s="9"/>
      <c r="B24" s="31">
        <v>500</v>
      </c>
      <c r="C24" s="32"/>
      <c r="D24" s="33">
        <f t="shared" si="0"/>
        <v>4.3749999999999997E-2</v>
      </c>
      <c r="E24" s="6">
        <v>1.2272646110210914</v>
      </c>
      <c r="F24" s="12">
        <v>21</v>
      </c>
      <c r="G24" s="13">
        <f t="shared" si="2"/>
        <v>1.2270546110210914</v>
      </c>
      <c r="H24" s="17"/>
      <c r="I24" s="20" t="s">
        <v>16</v>
      </c>
      <c r="J24" s="49">
        <v>1013</v>
      </c>
      <c r="K24" s="49">
        <v>1015</v>
      </c>
      <c r="L24" s="21">
        <f>K24-J24</f>
        <v>2</v>
      </c>
    </row>
    <row r="25" spans="1:12" x14ac:dyDescent="0.2">
      <c r="A25" s="9"/>
      <c r="B25" s="31">
        <v>800</v>
      </c>
      <c r="C25" s="32"/>
      <c r="D25" s="33">
        <f t="shared" si="0"/>
        <v>4.583333333333333E-2</v>
      </c>
      <c r="E25" s="6">
        <v>1.6364168341551568</v>
      </c>
      <c r="F25" s="12">
        <v>21.1</v>
      </c>
      <c r="G25" s="13">
        <f t="shared" si="2"/>
        <v>1.6362068341551568</v>
      </c>
      <c r="H25" s="17"/>
      <c r="I25" s="20" t="s">
        <v>19</v>
      </c>
      <c r="J25" s="49">
        <v>55</v>
      </c>
      <c r="K25" s="49">
        <v>57</v>
      </c>
      <c r="L25" s="21">
        <f>K25-J25</f>
        <v>2</v>
      </c>
    </row>
    <row r="26" spans="1:12" ht="12.75" customHeight="1" x14ac:dyDescent="0.2">
      <c r="A26" s="9"/>
      <c r="B26" s="31">
        <v>1000</v>
      </c>
      <c r="C26" s="32"/>
      <c r="D26" s="33">
        <f t="shared" si="0"/>
        <v>4.7916666666666663E-2</v>
      </c>
      <c r="E26" s="6">
        <v>2.0444968691245071</v>
      </c>
      <c r="F26" s="12">
        <v>21.1</v>
      </c>
      <c r="G26" s="13">
        <f t="shared" si="2"/>
        <v>2.0442868691245071</v>
      </c>
      <c r="H26" s="17"/>
    </row>
    <row r="27" spans="1:12" x14ac:dyDescent="0.2">
      <c r="A27" s="9"/>
      <c r="B27" s="34">
        <v>800</v>
      </c>
      <c r="C27" s="35"/>
      <c r="D27" s="33">
        <f t="shared" si="0"/>
        <v>4.9999999999999996E-2</v>
      </c>
      <c r="E27" s="50">
        <v>1.6368865578371099</v>
      </c>
      <c r="F27" s="51">
        <v>21.1</v>
      </c>
      <c r="G27" s="16">
        <f t="shared" si="2"/>
        <v>1.6366765578371099</v>
      </c>
      <c r="H27" s="17"/>
      <c r="I27" s="107" t="s">
        <v>43</v>
      </c>
      <c r="J27" s="108"/>
      <c r="K27" s="109"/>
    </row>
    <row r="28" spans="1:12" x14ac:dyDescent="0.2">
      <c r="A28" s="9"/>
      <c r="B28" s="34">
        <v>500</v>
      </c>
      <c r="C28" s="35"/>
      <c r="D28" s="33">
        <f t="shared" si="0"/>
        <v>5.2083333333333329E-2</v>
      </c>
      <c r="E28" s="50">
        <v>1.2281297052193487</v>
      </c>
      <c r="F28" s="51">
        <v>21.1</v>
      </c>
      <c r="G28" s="16">
        <f t="shared" si="2"/>
        <v>1.2279197052193487</v>
      </c>
      <c r="H28" s="17"/>
      <c r="I28" s="100" t="s">
        <v>44</v>
      </c>
      <c r="J28" s="103" t="s">
        <v>45</v>
      </c>
      <c r="K28" s="104"/>
    </row>
    <row r="29" spans="1:12" x14ac:dyDescent="0.2">
      <c r="A29" s="9"/>
      <c r="B29" s="34">
        <v>400</v>
      </c>
      <c r="C29" s="35"/>
      <c r="D29" s="33">
        <f t="shared" si="0"/>
        <v>5.4166666666666662E-2</v>
      </c>
      <c r="E29" s="50">
        <v>0.81892645793449892</v>
      </c>
      <c r="F29" s="51">
        <v>21</v>
      </c>
      <c r="G29" s="16">
        <f t="shared" si="2"/>
        <v>0.81871645793449888</v>
      </c>
      <c r="H29" s="17"/>
      <c r="I29" s="101"/>
      <c r="J29" s="105"/>
      <c r="K29" s="106"/>
    </row>
    <row r="30" spans="1:12" x14ac:dyDescent="0.2">
      <c r="A30" s="9"/>
      <c r="B30" s="34">
        <v>200</v>
      </c>
      <c r="C30" s="35"/>
      <c r="D30" s="33">
        <f t="shared" si="0"/>
        <v>5.6249999999999994E-2</v>
      </c>
      <c r="E30" s="50">
        <v>0.40957238660177747</v>
      </c>
      <c r="F30" s="51">
        <v>20.8</v>
      </c>
      <c r="G30" s="16">
        <f t="shared" si="2"/>
        <v>0.40936238660177748</v>
      </c>
      <c r="H30" s="17"/>
      <c r="I30" s="102"/>
      <c r="J30" s="19" t="s">
        <v>13</v>
      </c>
      <c r="K30" s="70" t="s">
        <v>14</v>
      </c>
    </row>
    <row r="31" spans="1:12" x14ac:dyDescent="0.2">
      <c r="A31" s="9"/>
      <c r="B31" s="34">
        <v>0</v>
      </c>
      <c r="C31" s="35"/>
      <c r="D31" s="33">
        <f t="shared" si="0"/>
        <v>5.8333333333333327E-2</v>
      </c>
      <c r="E31" s="50">
        <v>-4.0000000000000003E-5</v>
      </c>
      <c r="F31" s="51">
        <v>20.7</v>
      </c>
      <c r="G31" s="16">
        <f t="shared" si="2"/>
        <v>-2.5000000000000001E-4</v>
      </c>
      <c r="H31" s="17"/>
      <c r="I31" s="13">
        <v>0</v>
      </c>
      <c r="J31" s="6">
        <v>0</v>
      </c>
      <c r="K31" s="6">
        <v>0</v>
      </c>
    </row>
    <row r="32" spans="1:12" x14ac:dyDescent="0.2">
      <c r="A32" s="25">
        <v>90</v>
      </c>
      <c r="B32" s="31">
        <v>0</v>
      </c>
      <c r="C32" s="32"/>
      <c r="D32" s="33">
        <f t="shared" si="0"/>
        <v>6.041666666666666E-2</v>
      </c>
      <c r="E32" s="6">
        <v>2.3000000000000001E-4</v>
      </c>
      <c r="F32" s="10"/>
      <c r="G32" s="11"/>
      <c r="H32" s="15"/>
      <c r="I32" s="13">
        <v>0.4</v>
      </c>
      <c r="J32" s="6">
        <v>0.4</v>
      </c>
      <c r="K32" s="6">
        <v>0.4</v>
      </c>
      <c r="L32" s="5"/>
    </row>
    <row r="33" spans="1:13" ht="13.15" customHeight="1" x14ac:dyDescent="0.2">
      <c r="A33" s="68"/>
      <c r="B33" s="31">
        <v>1000</v>
      </c>
      <c r="C33" s="32" t="s">
        <v>17</v>
      </c>
      <c r="D33" s="33">
        <f t="shared" si="0"/>
        <v>6.2499999999999993E-2</v>
      </c>
      <c r="E33" s="6">
        <v>2.0442328599672037</v>
      </c>
      <c r="F33" s="10"/>
      <c r="G33" s="11">
        <f>E33-E32</f>
        <v>2.0440028599672035</v>
      </c>
      <c r="I33" s="13">
        <v>1</v>
      </c>
      <c r="J33" s="6">
        <v>1</v>
      </c>
      <c r="K33" s="6">
        <v>1</v>
      </c>
      <c r="L33" s="5"/>
    </row>
    <row r="34" spans="1:13" x14ac:dyDescent="0.2">
      <c r="A34" s="68"/>
      <c r="B34" s="31">
        <v>0</v>
      </c>
      <c r="C34" s="32"/>
      <c r="D34" s="33">
        <f t="shared" si="0"/>
        <v>6.4583333333333326E-2</v>
      </c>
      <c r="E34" s="6">
        <v>2.3999999999999998E-4</v>
      </c>
      <c r="F34" s="26"/>
      <c r="G34" s="8"/>
      <c r="I34" s="13">
        <v>1.2</v>
      </c>
      <c r="J34" s="6">
        <v>1.2</v>
      </c>
      <c r="K34" s="6">
        <v>1.2</v>
      </c>
      <c r="L34" s="5"/>
    </row>
    <row r="35" spans="1:13" x14ac:dyDescent="0.2">
      <c r="A35" s="68"/>
      <c r="B35" s="31">
        <v>0</v>
      </c>
      <c r="C35" s="32"/>
      <c r="D35" s="33">
        <f t="shared" si="0"/>
        <v>6.6666666666666666E-2</v>
      </c>
      <c r="E35" s="6">
        <v>2.5999999999999998E-4</v>
      </c>
      <c r="F35" s="12">
        <v>20.7</v>
      </c>
      <c r="G35" s="13"/>
      <c r="I35" s="13">
        <v>1.6</v>
      </c>
      <c r="J35" s="6">
        <v>1.6</v>
      </c>
      <c r="K35" s="6">
        <v>1.6</v>
      </c>
      <c r="L35" s="5"/>
    </row>
    <row r="36" spans="1:13" x14ac:dyDescent="0.2">
      <c r="A36" s="68"/>
      <c r="B36" s="31">
        <v>200</v>
      </c>
      <c r="C36" s="32"/>
      <c r="D36" s="33">
        <f t="shared" si="0"/>
        <v>6.8750000000000006E-2</v>
      </c>
      <c r="E36" s="6">
        <v>0.40899065777640364</v>
      </c>
      <c r="F36" s="12">
        <v>20.8</v>
      </c>
      <c r="G36" s="13">
        <f>E36-$E$35</f>
        <v>0.40873065777640366</v>
      </c>
      <c r="I36" s="13">
        <v>2</v>
      </c>
      <c r="J36" s="6">
        <v>2</v>
      </c>
      <c r="K36" s="6">
        <v>2</v>
      </c>
      <c r="L36" s="5"/>
    </row>
    <row r="37" spans="1:13" x14ac:dyDescent="0.2">
      <c r="A37" s="68"/>
      <c r="B37" s="31">
        <v>400</v>
      </c>
      <c r="C37" s="32"/>
      <c r="D37" s="33">
        <f t="shared" si="0"/>
        <v>7.0833333333333345E-2</v>
      </c>
      <c r="E37" s="6">
        <v>0.81810356590567601</v>
      </c>
      <c r="F37" s="12">
        <v>20.8</v>
      </c>
      <c r="G37" s="13">
        <f t="shared" ref="G37:G41" si="3">E37-$E$35</f>
        <v>0.81784356590567597</v>
      </c>
      <c r="I37" s="19" t="s">
        <v>47</v>
      </c>
      <c r="J37" s="6">
        <v>2.5</v>
      </c>
      <c r="K37" s="6">
        <v>2.5</v>
      </c>
      <c r="L37" s="5"/>
    </row>
    <row r="38" spans="1:13" x14ac:dyDescent="0.2">
      <c r="A38" s="68"/>
      <c r="B38" s="31">
        <v>500</v>
      </c>
      <c r="C38" s="32"/>
      <c r="D38" s="33">
        <f t="shared" si="0"/>
        <v>7.2916666666666685E-2</v>
      </c>
      <c r="E38" s="6">
        <v>1.2272901435317478</v>
      </c>
      <c r="F38" s="12">
        <v>20.7</v>
      </c>
      <c r="G38" s="13">
        <f t="shared" si="3"/>
        <v>1.2270301435317479</v>
      </c>
      <c r="L38" s="5"/>
    </row>
    <row r="39" spans="1:13" x14ac:dyDescent="0.2">
      <c r="A39" s="68"/>
      <c r="B39" s="31">
        <v>800</v>
      </c>
      <c r="C39" s="32"/>
      <c r="D39" s="33">
        <f t="shared" si="0"/>
        <v>7.5000000000000025E-2</v>
      </c>
      <c r="E39" s="6">
        <v>1.6364478759354002</v>
      </c>
      <c r="F39" s="12">
        <v>20.8</v>
      </c>
      <c r="G39" s="13">
        <f t="shared" si="3"/>
        <v>1.6361878759354003</v>
      </c>
      <c r="I39" s="110" t="s">
        <v>49</v>
      </c>
      <c r="J39" s="110"/>
      <c r="K39" s="110"/>
      <c r="L39" s="110"/>
      <c r="M39" s="110"/>
    </row>
    <row r="40" spans="1:13" x14ac:dyDescent="0.2">
      <c r="A40" s="68"/>
      <c r="B40" s="31">
        <v>1000</v>
      </c>
      <c r="C40" s="32"/>
      <c r="D40" s="33">
        <f t="shared" si="0"/>
        <v>7.7083333333333365E-2</v>
      </c>
      <c r="E40" s="6">
        <v>2.0443454136712638</v>
      </c>
      <c r="F40" s="12">
        <v>20.8</v>
      </c>
      <c r="G40" s="13">
        <f t="shared" si="3"/>
        <v>2.0440854136712638</v>
      </c>
      <c r="I40" s="91" t="s">
        <v>73</v>
      </c>
      <c r="J40" s="92"/>
      <c r="K40" s="92"/>
      <c r="L40" s="92"/>
      <c r="M40" s="93"/>
    </row>
    <row r="41" spans="1:13" x14ac:dyDescent="0.2">
      <c r="A41" s="68"/>
      <c r="B41" s="31">
        <v>0</v>
      </c>
      <c r="C41" s="32"/>
      <c r="D41" s="33">
        <f t="shared" si="0"/>
        <v>7.9166666666666705E-2</v>
      </c>
      <c r="E41" s="6">
        <v>2.5999999999999998E-4</v>
      </c>
      <c r="F41" s="12">
        <v>20.8</v>
      </c>
      <c r="G41" s="13">
        <f t="shared" si="3"/>
        <v>0</v>
      </c>
      <c r="I41" s="94"/>
      <c r="J41" s="95"/>
      <c r="K41" s="95"/>
      <c r="L41" s="95"/>
      <c r="M41" s="96"/>
    </row>
    <row r="42" spans="1:13" x14ac:dyDescent="0.2">
      <c r="A42" s="68"/>
      <c r="B42" s="31">
        <v>0</v>
      </c>
      <c r="C42" s="32"/>
      <c r="D42" s="33">
        <f t="shared" si="0"/>
        <v>8.1250000000000044E-2</v>
      </c>
      <c r="E42" s="6">
        <v>2.7E-4</v>
      </c>
      <c r="F42" s="12">
        <v>20.9</v>
      </c>
      <c r="G42" s="13"/>
      <c r="I42" s="94"/>
      <c r="J42" s="95"/>
      <c r="K42" s="95"/>
      <c r="L42" s="95"/>
      <c r="M42" s="96"/>
    </row>
    <row r="43" spans="1:13" x14ac:dyDescent="0.2">
      <c r="A43" s="68"/>
      <c r="B43" s="31">
        <v>200</v>
      </c>
      <c r="C43" s="32"/>
      <c r="D43" s="33">
        <f t="shared" si="0"/>
        <v>8.3333333333333384E-2</v>
      </c>
      <c r="E43" s="6">
        <v>0.40899838369477076</v>
      </c>
      <c r="F43" s="12">
        <v>20.9</v>
      </c>
      <c r="G43" s="13">
        <f t="shared" ref="G43:G48" si="4">E43-$E$42</f>
        <v>0.40872838369477077</v>
      </c>
      <c r="I43" s="94"/>
      <c r="J43" s="95"/>
      <c r="K43" s="95"/>
      <c r="L43" s="95"/>
      <c r="M43" s="96"/>
    </row>
    <row r="44" spans="1:13" x14ac:dyDescent="0.2">
      <c r="A44" s="68"/>
      <c r="B44" s="31">
        <v>400</v>
      </c>
      <c r="C44" s="32"/>
      <c r="D44" s="33">
        <f t="shared" si="0"/>
        <v>8.5416666666666724E-2</v>
      </c>
      <c r="E44" s="6">
        <v>0.81812171038464199</v>
      </c>
      <c r="F44" s="12">
        <v>21</v>
      </c>
      <c r="G44" s="13">
        <f t="shared" si="4"/>
        <v>0.81785171038464199</v>
      </c>
      <c r="H44" s="15"/>
      <c r="I44" s="94"/>
      <c r="J44" s="95"/>
      <c r="K44" s="95"/>
      <c r="L44" s="95"/>
      <c r="M44" s="96"/>
    </row>
    <row r="45" spans="1:13" x14ac:dyDescent="0.2">
      <c r="A45" s="68"/>
      <c r="B45" s="31">
        <v>500</v>
      </c>
      <c r="C45" s="32"/>
      <c r="D45" s="33">
        <f t="shared" si="0"/>
        <v>8.7500000000000064E-2</v>
      </c>
      <c r="E45" s="6">
        <v>1.2273137401887846</v>
      </c>
      <c r="F45" s="12">
        <v>21</v>
      </c>
      <c r="G45" s="13">
        <f t="shared" si="4"/>
        <v>1.2270437401887846</v>
      </c>
      <c r="H45" s="15"/>
      <c r="I45" s="94"/>
      <c r="J45" s="95"/>
      <c r="K45" s="95"/>
      <c r="L45" s="95"/>
      <c r="M45" s="96"/>
    </row>
    <row r="46" spans="1:13" x14ac:dyDescent="0.2">
      <c r="A46" s="68"/>
      <c r="B46" s="31">
        <v>800</v>
      </c>
      <c r="C46" s="32"/>
      <c r="D46" s="33">
        <f t="shared" si="0"/>
        <v>8.9583333333333404E-2</v>
      </c>
      <c r="E46" s="6">
        <v>1.6364651994293407</v>
      </c>
      <c r="F46" s="12">
        <v>21.1</v>
      </c>
      <c r="G46" s="13">
        <f t="shared" si="4"/>
        <v>1.6361951994293407</v>
      </c>
      <c r="I46" s="94"/>
      <c r="J46" s="95"/>
      <c r="K46" s="95"/>
      <c r="L46" s="95"/>
      <c r="M46" s="96"/>
    </row>
    <row r="47" spans="1:13" x14ac:dyDescent="0.2">
      <c r="A47" s="68"/>
      <c r="B47" s="31">
        <v>1000</v>
      </c>
      <c r="C47" s="32"/>
      <c r="D47" s="33">
        <f t="shared" si="0"/>
        <v>9.1666666666666743E-2</v>
      </c>
      <c r="E47" s="6">
        <v>2.0443638327303022</v>
      </c>
      <c r="F47" s="12">
        <v>21.2</v>
      </c>
      <c r="G47" s="13">
        <f t="shared" si="4"/>
        <v>2.0440938327303022</v>
      </c>
      <c r="H47" s="17"/>
      <c r="I47" s="94"/>
      <c r="J47" s="95"/>
      <c r="K47" s="95"/>
      <c r="L47" s="95"/>
      <c r="M47" s="96"/>
    </row>
    <row r="48" spans="1:13" x14ac:dyDescent="0.2">
      <c r="A48" s="69"/>
      <c r="B48" s="31">
        <v>0</v>
      </c>
      <c r="C48" s="32"/>
      <c r="D48" s="33">
        <f t="shared" si="0"/>
        <v>9.3750000000000083E-2</v>
      </c>
      <c r="E48" s="6">
        <v>2.7E-4</v>
      </c>
      <c r="F48" s="12">
        <v>21.3</v>
      </c>
      <c r="G48" s="13">
        <f t="shared" si="4"/>
        <v>0</v>
      </c>
      <c r="H48" s="17"/>
      <c r="I48" s="94"/>
      <c r="J48" s="95"/>
      <c r="K48" s="95"/>
      <c r="L48" s="95"/>
      <c r="M48" s="96"/>
    </row>
    <row r="49" spans="1:13" x14ac:dyDescent="0.2">
      <c r="A49" s="25">
        <v>180</v>
      </c>
      <c r="B49" s="31">
        <v>0</v>
      </c>
      <c r="C49" s="32"/>
      <c r="D49" s="33">
        <f t="shared" si="0"/>
        <v>9.5833333333333423E-2</v>
      </c>
      <c r="E49" s="6">
        <v>2.9E-4</v>
      </c>
      <c r="F49" s="10"/>
      <c r="G49" s="11"/>
      <c r="I49" s="94"/>
      <c r="J49" s="95"/>
      <c r="K49" s="95"/>
      <c r="L49" s="95"/>
      <c r="M49" s="96"/>
    </row>
    <row r="50" spans="1:13" x14ac:dyDescent="0.2">
      <c r="A50" s="68"/>
      <c r="B50" s="31">
        <v>1000</v>
      </c>
      <c r="C50" s="32" t="s">
        <v>17</v>
      </c>
      <c r="D50" s="33">
        <f t="shared" si="0"/>
        <v>9.7916666666666763E-2</v>
      </c>
      <c r="E50" s="6">
        <v>2.0445777227774973</v>
      </c>
      <c r="F50" s="10"/>
      <c r="G50" s="11">
        <f>E50-E49</f>
        <v>2.0442877227774972</v>
      </c>
      <c r="H50" s="15"/>
      <c r="I50" s="94"/>
      <c r="J50" s="95"/>
      <c r="K50" s="95"/>
      <c r="L50" s="95"/>
      <c r="M50" s="96"/>
    </row>
    <row r="51" spans="1:13" x14ac:dyDescent="0.2">
      <c r="A51" s="68"/>
      <c r="B51" s="31">
        <v>0</v>
      </c>
      <c r="C51" s="32"/>
      <c r="D51" s="33">
        <f t="shared" si="0"/>
        <v>0.1000000000000001</v>
      </c>
      <c r="E51" s="6">
        <v>2.8000000000000003E-4</v>
      </c>
      <c r="F51" s="26"/>
      <c r="G51" s="8"/>
      <c r="I51" s="94"/>
      <c r="J51" s="95"/>
      <c r="K51" s="95"/>
      <c r="L51" s="95"/>
      <c r="M51" s="96"/>
    </row>
    <row r="52" spans="1:13" x14ac:dyDescent="0.2">
      <c r="A52" s="68"/>
      <c r="B52" s="31">
        <v>0</v>
      </c>
      <c r="C52" s="32"/>
      <c r="D52" s="33">
        <f t="shared" si="0"/>
        <v>0.10208333333333344</v>
      </c>
      <c r="E52" s="6">
        <v>3.0000000000000003E-4</v>
      </c>
      <c r="F52" s="12">
        <v>21.1</v>
      </c>
      <c r="G52" s="13"/>
      <c r="I52" s="94"/>
      <c r="J52" s="95"/>
      <c r="K52" s="95"/>
      <c r="L52" s="95"/>
      <c r="M52" s="96"/>
    </row>
    <row r="53" spans="1:13" x14ac:dyDescent="0.2">
      <c r="A53" s="68"/>
      <c r="B53" s="31">
        <v>200</v>
      </c>
      <c r="C53" s="32"/>
      <c r="D53" s="33">
        <f t="shared" si="0"/>
        <v>0.10416666666666678</v>
      </c>
      <c r="E53" s="6">
        <v>0.40903066122402737</v>
      </c>
      <c r="F53" s="12">
        <v>21</v>
      </c>
      <c r="G53" s="13">
        <f t="shared" ref="G53:G58" si="5">E53-$E$52</f>
        <v>0.40873066122402735</v>
      </c>
      <c r="I53" s="94"/>
      <c r="J53" s="95"/>
      <c r="K53" s="95"/>
      <c r="L53" s="95"/>
      <c r="M53" s="96"/>
    </row>
    <row r="54" spans="1:13" x14ac:dyDescent="0.2">
      <c r="A54" s="68"/>
      <c r="B54" s="31">
        <v>400</v>
      </c>
      <c r="C54" s="32"/>
      <c r="D54" s="33">
        <f t="shared" si="0"/>
        <v>0.10625000000000012</v>
      </c>
      <c r="E54" s="6">
        <v>0.81812819931089742</v>
      </c>
      <c r="F54" s="12">
        <v>20.9</v>
      </c>
      <c r="G54" s="13">
        <f t="shared" si="5"/>
        <v>0.81782819931089745</v>
      </c>
      <c r="I54" s="94"/>
      <c r="J54" s="95"/>
      <c r="K54" s="95"/>
      <c r="L54" s="95"/>
      <c r="M54" s="96"/>
    </row>
    <row r="55" spans="1:13" x14ac:dyDescent="0.2">
      <c r="A55" s="68"/>
      <c r="B55" s="31">
        <v>500</v>
      </c>
      <c r="C55" s="32"/>
      <c r="D55" s="33">
        <f t="shared" si="0"/>
        <v>0.10833333333333346</v>
      </c>
      <c r="E55" s="6">
        <v>1.2273277913041858</v>
      </c>
      <c r="F55" s="12">
        <v>20.7</v>
      </c>
      <c r="G55" s="13">
        <f t="shared" si="5"/>
        <v>1.2270277913041858</v>
      </c>
      <c r="I55" s="97"/>
      <c r="J55" s="98"/>
      <c r="K55" s="98"/>
      <c r="L55" s="98"/>
      <c r="M55" s="99"/>
    </row>
    <row r="56" spans="1:13" x14ac:dyDescent="0.2">
      <c r="A56" s="68"/>
      <c r="B56" s="31">
        <v>800</v>
      </c>
      <c r="C56" s="32"/>
      <c r="D56" s="33">
        <f t="shared" si="0"/>
        <v>0.1104166666666668</v>
      </c>
      <c r="E56" s="6">
        <v>1.6364657570383134</v>
      </c>
      <c r="F56" s="12">
        <v>20.7</v>
      </c>
      <c r="G56" s="13">
        <f t="shared" si="5"/>
        <v>1.6361657570383135</v>
      </c>
      <c r="H56" s="15"/>
    </row>
    <row r="57" spans="1:13" x14ac:dyDescent="0.2">
      <c r="A57" s="68"/>
      <c r="B57" s="31">
        <v>1000</v>
      </c>
      <c r="C57" s="32"/>
      <c r="D57" s="33">
        <f t="shared" si="0"/>
        <v>0.11250000000000014</v>
      </c>
      <c r="E57" s="6">
        <v>2.0446483470238253</v>
      </c>
      <c r="F57" s="12">
        <v>20.7</v>
      </c>
      <c r="G57" s="13">
        <f t="shared" si="5"/>
        <v>2.0443483470238251</v>
      </c>
      <c r="H57" s="15"/>
    </row>
    <row r="58" spans="1:13" x14ac:dyDescent="0.2">
      <c r="A58" s="68"/>
      <c r="B58" s="31">
        <v>0</v>
      </c>
      <c r="C58" s="32"/>
      <c r="D58" s="33">
        <f t="shared" si="0"/>
        <v>0.11458333333333348</v>
      </c>
      <c r="E58" s="6">
        <v>3.0000000000000003E-4</v>
      </c>
      <c r="F58" s="12">
        <v>20.8</v>
      </c>
      <c r="G58" s="13">
        <f t="shared" si="5"/>
        <v>0</v>
      </c>
    </row>
    <row r="59" spans="1:13" x14ac:dyDescent="0.2">
      <c r="A59" s="68"/>
      <c r="B59" s="31">
        <v>0</v>
      </c>
      <c r="C59" s="32"/>
      <c r="D59" s="33">
        <f t="shared" si="0"/>
        <v>0.11666666666666682</v>
      </c>
      <c r="E59" s="6">
        <v>3.1E-4</v>
      </c>
      <c r="F59" s="12">
        <v>20.8</v>
      </c>
      <c r="G59" s="13"/>
      <c r="H59" s="17"/>
    </row>
    <row r="60" spans="1:13" x14ac:dyDescent="0.2">
      <c r="A60" s="68"/>
      <c r="B60" s="31">
        <v>200</v>
      </c>
      <c r="C60" s="32"/>
      <c r="D60" s="33">
        <f t="shared" si="0"/>
        <v>0.11875000000000016</v>
      </c>
      <c r="E60" s="6">
        <v>0.40903730229648999</v>
      </c>
      <c r="F60" s="12">
        <v>20.8</v>
      </c>
      <c r="G60" s="13">
        <f>E60-$E$59</f>
        <v>0.40872730229649001</v>
      </c>
      <c r="H60" s="17"/>
    </row>
    <row r="61" spans="1:13" x14ac:dyDescent="0.2">
      <c r="A61" s="68"/>
      <c r="B61" s="31">
        <v>400</v>
      </c>
      <c r="C61" s="32"/>
      <c r="D61" s="33">
        <f t="shared" si="0"/>
        <v>0.1208333333333335</v>
      </c>
      <c r="E61" s="6">
        <v>0.81814985228866521</v>
      </c>
      <c r="F61" s="12">
        <v>20.9</v>
      </c>
      <c r="G61" s="13">
        <f t="shared" ref="G61:G65" si="6">E61-$E$59</f>
        <v>0.81783985228866518</v>
      </c>
    </row>
    <row r="62" spans="1:13" x14ac:dyDescent="0.2">
      <c r="A62" s="68"/>
      <c r="B62" s="31">
        <v>500</v>
      </c>
      <c r="C62" s="32"/>
      <c r="D62" s="33">
        <f t="shared" si="0"/>
        <v>0.12291666666666684</v>
      </c>
      <c r="E62" s="6">
        <v>1.2273309142155273</v>
      </c>
      <c r="F62" s="12">
        <v>20.9</v>
      </c>
      <c r="G62" s="13">
        <f t="shared" si="6"/>
        <v>1.2270209142155273</v>
      </c>
      <c r="H62" s="15"/>
    </row>
    <row r="63" spans="1:13" x14ac:dyDescent="0.2">
      <c r="A63" s="68"/>
      <c r="B63" s="31">
        <v>800</v>
      </c>
      <c r="C63" s="32"/>
      <c r="D63" s="33">
        <f t="shared" si="0"/>
        <v>0.12500000000000017</v>
      </c>
      <c r="E63" s="6">
        <v>1.6364818198342421</v>
      </c>
      <c r="F63" s="12">
        <v>21</v>
      </c>
      <c r="G63" s="13">
        <f t="shared" si="6"/>
        <v>1.6361718198342421</v>
      </c>
      <c r="H63" s="15"/>
    </row>
    <row r="64" spans="1:13" x14ac:dyDescent="0.2">
      <c r="A64" s="68"/>
      <c r="B64" s="31">
        <v>1000</v>
      </c>
      <c r="C64" s="32"/>
      <c r="D64" s="33">
        <f t="shared" si="0"/>
        <v>0.12708333333333349</v>
      </c>
      <c r="E64" s="6">
        <v>2.0446575592417977</v>
      </c>
      <c r="F64" s="12">
        <v>21</v>
      </c>
      <c r="G64" s="13">
        <f t="shared" si="6"/>
        <v>2.0443475592417979</v>
      </c>
    </row>
    <row r="65" spans="1:8" x14ac:dyDescent="0.2">
      <c r="A65" s="69"/>
      <c r="B65" s="31">
        <v>0</v>
      </c>
      <c r="C65" s="32"/>
      <c r="D65" s="33">
        <f t="shared" si="0"/>
        <v>0.12916666666666682</v>
      </c>
      <c r="E65" s="6">
        <v>3.1E-4</v>
      </c>
      <c r="F65" s="12">
        <v>21.1</v>
      </c>
      <c r="G65" s="13">
        <f t="shared" si="6"/>
        <v>0</v>
      </c>
      <c r="H65" s="17"/>
    </row>
    <row r="66" spans="1:8" x14ac:dyDescent="0.2">
      <c r="A66" s="25">
        <v>270</v>
      </c>
      <c r="B66" s="31">
        <v>0</v>
      </c>
      <c r="C66" s="32"/>
      <c r="D66" s="33">
        <f t="shared" si="0"/>
        <v>0.13125000000000014</v>
      </c>
      <c r="E66" s="6">
        <v>3.3E-4</v>
      </c>
      <c r="F66" s="10"/>
      <c r="G66" s="11"/>
      <c r="H66" s="17"/>
    </row>
    <row r="67" spans="1:8" x14ac:dyDescent="0.2">
      <c r="A67" s="68"/>
      <c r="B67" s="31">
        <v>1000</v>
      </c>
      <c r="C67" s="32" t="s">
        <v>17</v>
      </c>
      <c r="D67" s="33">
        <f t="shared" si="0"/>
        <v>0.13333333333333347</v>
      </c>
      <c r="E67" s="6">
        <v>2.0446555120750736</v>
      </c>
      <c r="F67" s="10"/>
      <c r="G67" s="11">
        <f>E67-E66</f>
        <v>2.0443255120750736</v>
      </c>
    </row>
    <row r="68" spans="1:8" x14ac:dyDescent="0.2">
      <c r="A68" s="68"/>
      <c r="B68" s="31">
        <v>0</v>
      </c>
      <c r="C68" s="32"/>
      <c r="D68" s="33">
        <f t="shared" si="0"/>
        <v>0.1354166666666668</v>
      </c>
      <c r="E68" s="6">
        <v>3.2000000000000003E-4</v>
      </c>
      <c r="F68" s="26"/>
      <c r="G68" s="8"/>
      <c r="H68" s="15"/>
    </row>
    <row r="69" spans="1:8" x14ac:dyDescent="0.2">
      <c r="A69" s="68"/>
      <c r="B69" s="31">
        <v>0</v>
      </c>
      <c r="C69" s="32"/>
      <c r="D69" s="33">
        <f t="shared" ref="D69:D82" si="7">D68+1*3/1440</f>
        <v>0.13750000000000012</v>
      </c>
      <c r="E69" s="6">
        <v>3.4000000000000002E-4</v>
      </c>
      <c r="F69" s="12">
        <v>21.1</v>
      </c>
      <c r="G69" s="13"/>
      <c r="H69" s="15"/>
    </row>
    <row r="70" spans="1:8" x14ac:dyDescent="0.2">
      <c r="A70" s="68"/>
      <c r="B70" s="31">
        <v>200</v>
      </c>
      <c r="C70" s="32"/>
      <c r="D70" s="33">
        <f t="shared" si="7"/>
        <v>0.13958333333333345</v>
      </c>
      <c r="E70" s="6">
        <v>0.40906314580013209</v>
      </c>
      <c r="F70" s="12">
        <v>21</v>
      </c>
      <c r="G70" s="13">
        <f>E70-$E$69</f>
        <v>0.40872314580013208</v>
      </c>
    </row>
    <row r="71" spans="1:8" x14ac:dyDescent="0.2">
      <c r="A71" s="68"/>
      <c r="B71" s="31">
        <v>400</v>
      </c>
      <c r="C71" s="32"/>
      <c r="D71" s="33">
        <f t="shared" si="7"/>
        <v>0.14166666666666677</v>
      </c>
      <c r="E71" s="6">
        <v>0.81817063597657225</v>
      </c>
      <c r="F71" s="12">
        <v>20.9</v>
      </c>
      <c r="G71" s="13">
        <f t="shared" ref="G71:G75" si="8">E71-$E$69</f>
        <v>0.81783063597657224</v>
      </c>
      <c r="H71" s="17"/>
    </row>
    <row r="72" spans="1:8" x14ac:dyDescent="0.2">
      <c r="A72" s="68"/>
      <c r="B72" s="31">
        <v>500</v>
      </c>
      <c r="C72" s="32"/>
      <c r="D72" s="33">
        <f t="shared" si="7"/>
        <v>0.1437500000000001</v>
      </c>
      <c r="E72" s="6">
        <v>1.2273521157402847</v>
      </c>
      <c r="F72" s="12">
        <v>20.7</v>
      </c>
      <c r="G72" s="13">
        <f t="shared" si="8"/>
        <v>1.2270121157402847</v>
      </c>
      <c r="H72" s="17"/>
    </row>
    <row r="73" spans="1:8" x14ac:dyDescent="0.2">
      <c r="A73" s="68"/>
      <c r="B73" s="31">
        <v>800</v>
      </c>
      <c r="C73" s="32"/>
      <c r="D73" s="33">
        <f t="shared" si="7"/>
        <v>0.14583333333333343</v>
      </c>
      <c r="E73" s="6">
        <v>1.6365007239617479</v>
      </c>
      <c r="F73" s="12">
        <v>20.7</v>
      </c>
      <c r="G73" s="13">
        <f t="shared" si="8"/>
        <v>1.6361607239617479</v>
      </c>
    </row>
    <row r="74" spans="1:8" x14ac:dyDescent="0.2">
      <c r="A74" s="68"/>
      <c r="B74" s="31">
        <v>1000</v>
      </c>
      <c r="C74" s="32"/>
      <c r="D74" s="33">
        <f t="shared" si="7"/>
        <v>0.14791666666666675</v>
      </c>
      <c r="E74" s="6">
        <v>2.0433471880866829</v>
      </c>
      <c r="F74" s="12">
        <v>20.7</v>
      </c>
      <c r="G74" s="13">
        <f t="shared" si="8"/>
        <v>2.0430071880866829</v>
      </c>
      <c r="H74" s="28"/>
    </row>
    <row r="75" spans="1:8" x14ac:dyDescent="0.2">
      <c r="A75" s="68"/>
      <c r="B75" s="31">
        <v>0</v>
      </c>
      <c r="C75" s="32"/>
      <c r="D75" s="33">
        <f t="shared" si="7"/>
        <v>0.15000000000000008</v>
      </c>
      <c r="E75" s="6">
        <v>3.4000000000000002E-4</v>
      </c>
      <c r="F75" s="12">
        <v>20.8</v>
      </c>
      <c r="G75" s="13">
        <f t="shared" si="8"/>
        <v>0</v>
      </c>
      <c r="H75" s="28"/>
    </row>
    <row r="76" spans="1:8" x14ac:dyDescent="0.2">
      <c r="A76" s="68"/>
      <c r="B76" s="31">
        <v>0</v>
      </c>
      <c r="C76" s="32"/>
      <c r="D76" s="33">
        <f t="shared" si="7"/>
        <v>0.1520833333333334</v>
      </c>
      <c r="E76" s="6">
        <v>3.4000000000000002E-4</v>
      </c>
      <c r="F76" s="12">
        <v>20.8</v>
      </c>
      <c r="G76" s="13"/>
    </row>
    <row r="77" spans="1:8" x14ac:dyDescent="0.2">
      <c r="A77" s="68"/>
      <c r="B77" s="31">
        <v>200</v>
      </c>
      <c r="C77" s="32"/>
      <c r="D77" s="33">
        <f t="shared" si="7"/>
        <v>0.15416666666666673</v>
      </c>
      <c r="E77" s="6">
        <v>0.40908102200318031</v>
      </c>
      <c r="F77" s="12">
        <v>20.8</v>
      </c>
      <c r="G77" s="13">
        <f>E77-$E$76</f>
        <v>0.4087410220031803</v>
      </c>
      <c r="H77" s="17"/>
    </row>
    <row r="78" spans="1:8" x14ac:dyDescent="0.2">
      <c r="A78" s="68"/>
      <c r="B78" s="31">
        <v>400</v>
      </c>
      <c r="C78" s="32"/>
      <c r="D78" s="33">
        <f t="shared" si="7"/>
        <v>0.15625000000000006</v>
      </c>
      <c r="E78" s="6">
        <v>0.81816867159259643</v>
      </c>
      <c r="F78" s="12">
        <v>20.9</v>
      </c>
      <c r="G78" s="13">
        <f t="shared" ref="G78:G82" si="9">E78-$E$76</f>
        <v>0.81782867159259642</v>
      </c>
      <c r="H78" s="17"/>
    </row>
    <row r="79" spans="1:8" x14ac:dyDescent="0.2">
      <c r="A79" s="68"/>
      <c r="B79" s="31">
        <v>500</v>
      </c>
      <c r="C79" s="32"/>
      <c r="D79" s="33">
        <f t="shared" si="7"/>
        <v>0.15833333333333338</v>
      </c>
      <c r="E79" s="6">
        <v>1.2273488773094217</v>
      </c>
      <c r="F79" s="12">
        <v>20.9</v>
      </c>
      <c r="G79" s="13">
        <f t="shared" si="9"/>
        <v>1.2270088773094217</v>
      </c>
    </row>
    <row r="80" spans="1:8" x14ac:dyDescent="0.2">
      <c r="A80" s="68"/>
      <c r="B80" s="31">
        <v>800</v>
      </c>
      <c r="C80" s="32"/>
      <c r="D80" s="33">
        <f t="shared" si="7"/>
        <v>0.16041666666666671</v>
      </c>
      <c r="E80" s="6">
        <v>1.6364982059102333</v>
      </c>
      <c r="F80" s="12">
        <v>21</v>
      </c>
      <c r="G80" s="13">
        <f t="shared" si="9"/>
        <v>1.6361582059102333</v>
      </c>
      <c r="H80" s="15"/>
    </row>
    <row r="81" spans="1:8" x14ac:dyDescent="0.2">
      <c r="A81" s="68"/>
      <c r="B81" s="31">
        <v>1000</v>
      </c>
      <c r="C81" s="32"/>
      <c r="D81" s="33">
        <f t="shared" si="7"/>
        <v>0.16250000000000003</v>
      </c>
      <c r="E81" s="6">
        <v>2.0441735184594658</v>
      </c>
      <c r="F81" s="12">
        <v>21</v>
      </c>
      <c r="G81" s="13">
        <f t="shared" si="9"/>
        <v>2.0438335184594658</v>
      </c>
      <c r="H81" s="15"/>
    </row>
    <row r="82" spans="1:8" x14ac:dyDescent="0.2">
      <c r="A82" s="69"/>
      <c r="B82" s="31">
        <v>0</v>
      </c>
      <c r="C82" s="32"/>
      <c r="D82" s="33">
        <f t="shared" si="7"/>
        <v>0.16458333333333336</v>
      </c>
      <c r="E82" s="6">
        <v>3.4000000000000002E-4</v>
      </c>
      <c r="F82" s="12">
        <v>21.1</v>
      </c>
      <c r="G82" s="13">
        <f t="shared" si="9"/>
        <v>0</v>
      </c>
    </row>
    <row r="83" spans="1:8" x14ac:dyDescent="0.2">
      <c r="G83" s="4"/>
      <c r="H83" s="17"/>
    </row>
    <row r="84" spans="1:8" x14ac:dyDescent="0.2">
      <c r="H84" s="17"/>
    </row>
    <row r="85" spans="1:8" x14ac:dyDescent="0.2">
      <c r="G85" s="4"/>
    </row>
    <row r="86" spans="1:8" x14ac:dyDescent="0.2">
      <c r="G86" s="4"/>
      <c r="H86" s="15"/>
    </row>
    <row r="87" spans="1:8" x14ac:dyDescent="0.2">
      <c r="G87" s="4"/>
      <c r="H87" s="15"/>
    </row>
    <row r="89" spans="1:8" x14ac:dyDescent="0.2">
      <c r="H89" s="17"/>
    </row>
    <row r="90" spans="1:8" x14ac:dyDescent="0.2">
      <c r="H90" s="17"/>
    </row>
    <row r="92" spans="1:8" x14ac:dyDescent="0.2">
      <c r="H92" s="15"/>
    </row>
    <row r="93" spans="1:8" x14ac:dyDescent="0.2">
      <c r="H93" s="15"/>
    </row>
    <row r="95" spans="1:8" x14ac:dyDescent="0.2">
      <c r="H95" s="17"/>
    </row>
    <row r="96" spans="1:8" x14ac:dyDescent="0.2">
      <c r="H96" s="17"/>
    </row>
    <row r="98" spans="8:8" x14ac:dyDescent="0.2">
      <c r="H98" s="15"/>
    </row>
    <row r="99" spans="8:8" x14ac:dyDescent="0.2">
      <c r="H99" s="15"/>
    </row>
    <row r="101" spans="8:8" x14ac:dyDescent="0.2">
      <c r="H101" s="17"/>
    </row>
    <row r="102" spans="8:8" x14ac:dyDescent="0.2">
      <c r="H102" s="17"/>
    </row>
  </sheetData>
  <sheetProtection sheet="1" objects="1" scenarios="1"/>
  <mergeCells count="25">
    <mergeCell ref="B1:C1"/>
    <mergeCell ref="I1:K1"/>
    <mergeCell ref="B2:C2"/>
    <mergeCell ref="I3:K5"/>
    <mergeCell ref="J7:K7"/>
    <mergeCell ref="J19:K19"/>
    <mergeCell ref="L8:L10"/>
    <mergeCell ref="J9:K9"/>
    <mergeCell ref="J10:K10"/>
    <mergeCell ref="J11:K11"/>
    <mergeCell ref="J12:K12"/>
    <mergeCell ref="J13:K13"/>
    <mergeCell ref="J8:K8"/>
    <mergeCell ref="J14:K14"/>
    <mergeCell ref="J15:K15"/>
    <mergeCell ref="J16:K16"/>
    <mergeCell ref="J17:K17"/>
    <mergeCell ref="J18:K18"/>
    <mergeCell ref="I40:M55"/>
    <mergeCell ref="J20:K20"/>
    <mergeCell ref="I22:L22"/>
    <mergeCell ref="I27:K27"/>
    <mergeCell ref="I28:I30"/>
    <mergeCell ref="J28:K29"/>
    <mergeCell ref="I39:M39"/>
  </mergeCells>
  <dataValidations count="4">
    <dataValidation type="list" allowBlank="1" showInputMessage="1" showErrorMessage="1" sqref="J19:K19" xr:uid="{7C00C285-1237-4CF0-B756-231D247F06F9}">
      <formula1>$N$11:$N$12</formula1>
    </dataValidation>
    <dataValidation type="list" allowBlank="1" showInputMessage="1" showErrorMessage="1" sqref="J18:K18" xr:uid="{E29FE51F-36A0-48E4-9C35-A905B679581F}">
      <formula1>$N$8:$N$9</formula1>
    </dataValidation>
    <dataValidation type="list" allowBlank="1" showInputMessage="1" showErrorMessage="1" sqref="J17:K17" xr:uid="{3C45CC08-C965-4296-B50E-BA27123C2CE0}">
      <formula1>$N$14:$N$15</formula1>
    </dataValidation>
    <dataValidation type="list" allowBlank="1" showInputMessage="1" showErrorMessage="1" sqref="J9:K9" xr:uid="{D311CE7E-E176-4A79-8E6A-B286104E6A14}">
      <formula1>$N$4:$N$6</formula1>
    </dataValidation>
  </dataValidations>
  <pageMargins left="0" right="0" top="0" bottom="0" header="0" footer="0"/>
  <pageSetup paperSize="9" scale="42" orientation="portrait" r:id="rId1"/>
  <headerFooter alignWithMargins="0">
    <oddFooter>&amp;C&amp;A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2A750-FC32-4C98-8924-581B90607333}">
  <sheetPr>
    <tabColor theme="4" tint="0.39997558519241921"/>
    <pageSetUpPr fitToPage="1"/>
  </sheetPr>
  <dimension ref="A1:M102"/>
  <sheetViews>
    <sheetView zoomScale="115" zoomScaleNormal="115" workbookViewId="0">
      <selection activeCell="A38" sqref="A38"/>
    </sheetView>
  </sheetViews>
  <sheetFormatPr baseColWidth="10" defaultColWidth="9.140625" defaultRowHeight="12.75" x14ac:dyDescent="0.2"/>
  <cols>
    <col min="1" max="1" width="11.140625" style="5" bestFit="1" customWidth="1"/>
    <col min="2" max="2" width="7.28515625" style="5" bestFit="1" customWidth="1"/>
    <col min="3" max="4" width="13.5703125" style="5" customWidth="1"/>
    <col min="5" max="5" width="13.5703125" style="4" customWidth="1"/>
    <col min="6" max="6" width="5.7109375" style="5" customWidth="1"/>
    <col min="7" max="7" width="27" style="5" customWidth="1"/>
    <col min="8" max="8" width="14.28515625" style="5" customWidth="1"/>
    <col min="9" max="11" width="15.140625" style="5" customWidth="1"/>
    <col min="12" max="12" width="9.7109375" style="5" customWidth="1"/>
    <col min="13" max="13" width="16.85546875" style="5" customWidth="1"/>
    <col min="14" max="16384" width="9.140625" style="5"/>
  </cols>
  <sheetData>
    <row r="1" spans="1:13" s="2" customFormat="1" ht="25.5" x14ac:dyDescent="0.2">
      <c r="A1" s="25" t="s">
        <v>0</v>
      </c>
      <c r="B1" s="65" t="s">
        <v>1</v>
      </c>
      <c r="C1" s="67" t="s">
        <v>52</v>
      </c>
      <c r="D1" s="67" t="s">
        <v>53</v>
      </c>
      <c r="E1" s="67" t="s">
        <v>74</v>
      </c>
      <c r="F1" s="36"/>
      <c r="G1" s="120" t="s">
        <v>78</v>
      </c>
      <c r="H1" s="121"/>
      <c r="I1" s="122"/>
    </row>
    <row r="2" spans="1:13" ht="12.75" customHeight="1" x14ac:dyDescent="0.2">
      <c r="A2" s="3" t="s">
        <v>7</v>
      </c>
      <c r="B2" s="66" t="s">
        <v>8</v>
      </c>
      <c r="C2" s="3" t="s">
        <v>10</v>
      </c>
      <c r="D2" s="3" t="s">
        <v>10</v>
      </c>
      <c r="E2" s="3" t="s">
        <v>8</v>
      </c>
      <c r="F2" s="2"/>
      <c r="G2" s="2"/>
      <c r="H2" s="2"/>
      <c r="I2" s="2"/>
    </row>
    <row r="3" spans="1:13" x14ac:dyDescent="0.2">
      <c r="A3" s="1">
        <v>0</v>
      </c>
      <c r="B3" s="42">
        <f>Raw_Data!B3</f>
        <v>0</v>
      </c>
      <c r="C3" s="30">
        <v>1.9999999999999999E-6</v>
      </c>
      <c r="D3" s="44">
        <v>4.0000000000000003E-5</v>
      </c>
      <c r="E3" s="47">
        <v>4.1300000000000001E-4</v>
      </c>
      <c r="F3" s="36"/>
      <c r="G3" s="134" t="s">
        <v>54</v>
      </c>
      <c r="H3" s="134"/>
      <c r="I3" s="134"/>
      <c r="J3" s="134"/>
      <c r="K3" s="134"/>
      <c r="M3" s="61" t="s">
        <v>29</v>
      </c>
    </row>
    <row r="4" spans="1:13" x14ac:dyDescent="0.2">
      <c r="A4" s="9"/>
      <c r="B4" s="42">
        <f>Raw_Data!B4</f>
        <v>1000</v>
      </c>
      <c r="C4" s="30">
        <v>1.998157</v>
      </c>
      <c r="D4" s="44">
        <v>2.04339</v>
      </c>
      <c r="E4" s="47">
        <v>499.90470900000003</v>
      </c>
      <c r="F4" s="36"/>
      <c r="G4" s="134"/>
      <c r="H4" s="134"/>
      <c r="I4" s="134"/>
      <c r="J4" s="134"/>
      <c r="K4" s="134"/>
      <c r="M4" s="62" t="s">
        <v>59</v>
      </c>
    </row>
    <row r="5" spans="1:13" x14ac:dyDescent="0.2">
      <c r="A5" s="9"/>
      <c r="B5" s="42">
        <f>Raw_Data!B5</f>
        <v>0</v>
      </c>
      <c r="C5" s="30">
        <v>2.5999999999999998E-5</v>
      </c>
      <c r="D5" s="44">
        <v>1.1E-4</v>
      </c>
      <c r="E5" s="47">
        <v>6.4180000000000001E-3</v>
      </c>
      <c r="F5" s="36"/>
      <c r="G5" s="134"/>
      <c r="H5" s="134"/>
      <c r="I5" s="134"/>
      <c r="J5" s="134"/>
      <c r="K5" s="134"/>
      <c r="M5" s="62" t="s">
        <v>60</v>
      </c>
    </row>
    <row r="6" spans="1:13" ht="13.15" customHeight="1" x14ac:dyDescent="0.2">
      <c r="A6" s="9"/>
      <c r="B6" s="42">
        <f>Raw_Data!B6</f>
        <v>1000</v>
      </c>
      <c r="C6" s="30">
        <v>1.998567</v>
      </c>
      <c r="D6" s="44">
        <v>2.04339</v>
      </c>
      <c r="E6" s="47">
        <v>500.00726900000001</v>
      </c>
      <c r="F6" s="36"/>
      <c r="G6" s="134"/>
      <c r="H6" s="134"/>
      <c r="I6" s="134"/>
      <c r="J6" s="134"/>
      <c r="K6" s="134"/>
    </row>
    <row r="7" spans="1:13" x14ac:dyDescent="0.2">
      <c r="A7" s="9"/>
      <c r="B7" s="42">
        <f>Raw_Data!B7</f>
        <v>0</v>
      </c>
      <c r="C7" s="30">
        <v>6.3999999999999997E-5</v>
      </c>
      <c r="D7" s="44">
        <v>1.6000000000000001E-4</v>
      </c>
      <c r="E7" s="47">
        <v>1.5925999999999999E-2</v>
      </c>
      <c r="F7" s="36"/>
      <c r="M7" s="62" t="s">
        <v>30</v>
      </c>
    </row>
    <row r="8" spans="1:13" ht="12.75" customHeight="1" x14ac:dyDescent="0.2">
      <c r="A8" s="9"/>
      <c r="B8" s="42">
        <f>Raw_Data!B8</f>
        <v>1000</v>
      </c>
      <c r="C8" s="30">
        <v>1.998113</v>
      </c>
      <c r="D8" s="44">
        <v>2.04339</v>
      </c>
      <c r="E8" s="47">
        <v>499.89370200000002</v>
      </c>
      <c r="F8" s="36"/>
      <c r="G8" s="134" t="s">
        <v>34</v>
      </c>
      <c r="H8" s="134"/>
      <c r="I8" s="134"/>
      <c r="J8" s="134"/>
      <c r="K8" s="134"/>
      <c r="M8" s="62" t="s">
        <v>31</v>
      </c>
    </row>
    <row r="9" spans="1:13" ht="13.15" customHeight="1" x14ac:dyDescent="0.2">
      <c r="A9" s="9"/>
      <c r="B9" s="42">
        <f>Raw_Data!B9</f>
        <v>0</v>
      </c>
      <c r="C9" s="30">
        <v>1.3799999999999999E-4</v>
      </c>
      <c r="D9" s="44">
        <v>2.0000000000000001E-4</v>
      </c>
      <c r="E9" s="47">
        <v>3.4442E-2</v>
      </c>
      <c r="F9" s="36"/>
      <c r="G9" s="134"/>
      <c r="H9" s="134"/>
      <c r="I9" s="134"/>
      <c r="J9" s="134"/>
      <c r="K9" s="134"/>
      <c r="M9" s="63"/>
    </row>
    <row r="10" spans="1:13" x14ac:dyDescent="0.2">
      <c r="A10" s="9"/>
      <c r="B10" s="42">
        <f>Raw_Data!B10</f>
        <v>0</v>
      </c>
      <c r="C10" s="30">
        <v>1.3799999999999999E-4</v>
      </c>
      <c r="D10" s="44">
        <v>2.0000000000000001E-4</v>
      </c>
      <c r="E10" s="47">
        <v>3.4442E-2</v>
      </c>
      <c r="M10" s="64">
        <v>1.0000000000000001E-5</v>
      </c>
    </row>
    <row r="11" spans="1:13" ht="12.75" customHeight="1" x14ac:dyDescent="0.2">
      <c r="A11" s="9"/>
      <c r="B11" s="42">
        <f>Raw_Data!B11</f>
        <v>200</v>
      </c>
      <c r="C11" s="30">
        <v>0.39959299999999998</v>
      </c>
      <c r="D11" s="44">
        <v>0.40872999999999998</v>
      </c>
      <c r="E11" s="47">
        <v>99.982506000000001</v>
      </c>
      <c r="F11" s="36"/>
      <c r="G11" s="123" t="s">
        <v>79</v>
      </c>
      <c r="H11" s="124"/>
      <c r="I11" s="125"/>
      <c r="M11" s="64">
        <v>9.9999999999999995E-7</v>
      </c>
    </row>
    <row r="12" spans="1:13" ht="12.75" customHeight="1" x14ac:dyDescent="0.2">
      <c r="A12" s="9"/>
      <c r="B12" s="42">
        <f>Raw_Data!B12</f>
        <v>400</v>
      </c>
      <c r="C12" s="30">
        <v>0.79910300000000001</v>
      </c>
      <c r="D12" s="44">
        <v>0.81767000000000001</v>
      </c>
      <c r="E12" s="47">
        <v>199.93876399999999</v>
      </c>
      <c r="F12" s="36"/>
      <c r="G12" s="54"/>
      <c r="H12" s="54"/>
      <c r="I12" s="54"/>
      <c r="J12" s="4"/>
      <c r="M12" s="63"/>
    </row>
    <row r="13" spans="1:13" x14ac:dyDescent="0.2">
      <c r="A13" s="9"/>
      <c r="B13" s="42">
        <f>Raw_Data!B13</f>
        <v>500</v>
      </c>
      <c r="C13" s="30">
        <v>1.1988540000000001</v>
      </c>
      <c r="D13" s="44">
        <v>1.2269099999999999</v>
      </c>
      <c r="E13" s="47">
        <v>299.94969700000001</v>
      </c>
      <c r="F13" s="36"/>
      <c r="G13" s="71" t="s">
        <v>39</v>
      </c>
      <c r="H13" s="128" t="s">
        <v>40</v>
      </c>
      <c r="I13" s="128"/>
      <c r="J13" s="4"/>
      <c r="M13" s="62" t="s">
        <v>26</v>
      </c>
    </row>
    <row r="14" spans="1:13" x14ac:dyDescent="0.2">
      <c r="A14" s="9"/>
      <c r="B14" s="42">
        <f>Raw_Data!B14</f>
        <v>800</v>
      </c>
      <c r="C14" s="30">
        <v>1.5982160000000001</v>
      </c>
      <c r="D14" s="44">
        <v>1.6356900000000001</v>
      </c>
      <c r="E14" s="47">
        <v>399.857643</v>
      </c>
      <c r="F14" s="36"/>
      <c r="G14" s="71" t="s">
        <v>41</v>
      </c>
      <c r="H14" s="128" t="s">
        <v>76</v>
      </c>
      <c r="I14" s="128"/>
      <c r="J14" s="4"/>
      <c r="M14" s="62" t="s">
        <v>50</v>
      </c>
    </row>
    <row r="15" spans="1:13" x14ac:dyDescent="0.2">
      <c r="A15" s="9"/>
      <c r="B15" s="42">
        <f>Raw_Data!B15</f>
        <v>1000</v>
      </c>
      <c r="C15" s="30">
        <v>1.9979610000000001</v>
      </c>
      <c r="D15" s="44">
        <v>2.04339</v>
      </c>
      <c r="E15" s="47">
        <v>499.85568000000001</v>
      </c>
      <c r="F15" s="4"/>
      <c r="G15" s="71" t="s">
        <v>20</v>
      </c>
      <c r="H15" s="128" t="s">
        <v>77</v>
      </c>
      <c r="I15" s="128"/>
      <c r="J15" s="4"/>
    </row>
    <row r="16" spans="1:13" x14ac:dyDescent="0.2">
      <c r="A16" s="9"/>
      <c r="B16" s="43">
        <f>Raw_Data!B16</f>
        <v>800</v>
      </c>
      <c r="C16" s="45">
        <v>1.5982810000000001</v>
      </c>
      <c r="D16" s="46">
        <v>1.63612</v>
      </c>
      <c r="E16" s="48">
        <v>399.87390299999998</v>
      </c>
      <c r="F16" s="37"/>
      <c r="G16" s="71" t="s">
        <v>22</v>
      </c>
      <c r="H16" s="73" t="s">
        <v>23</v>
      </c>
      <c r="I16" s="73"/>
      <c r="J16" s="4"/>
    </row>
    <row r="17" spans="1:10" x14ac:dyDescent="0.2">
      <c r="A17" s="9"/>
      <c r="B17" s="43">
        <f>Raw_Data!B17</f>
        <v>500</v>
      </c>
      <c r="C17" s="45">
        <v>1.1984939999999999</v>
      </c>
      <c r="D17" s="46">
        <v>1.2272400000000001</v>
      </c>
      <c r="E17" s="48">
        <v>299.85963400000003</v>
      </c>
      <c r="F17" s="37"/>
      <c r="G17" s="71" t="s">
        <v>24</v>
      </c>
      <c r="H17" s="73" t="str">
        <f>"+/- 2.5 mV/V"</f>
        <v>+/- 2.5 mV/V</v>
      </c>
      <c r="I17" s="73"/>
      <c r="J17" s="4"/>
    </row>
    <row r="18" spans="1:10" x14ac:dyDescent="0.2">
      <c r="A18" s="9"/>
      <c r="B18" s="43">
        <f>Raw_Data!B18</f>
        <v>400</v>
      </c>
      <c r="C18" s="45">
        <v>0.79935800000000001</v>
      </c>
      <c r="D18" s="46">
        <v>0.81860999999999995</v>
      </c>
      <c r="E18" s="48">
        <v>200.00256300000001</v>
      </c>
      <c r="F18" s="4"/>
      <c r="G18" s="71" t="s">
        <v>25</v>
      </c>
      <c r="H18" s="129" t="s">
        <v>26</v>
      </c>
      <c r="I18" s="129"/>
    </row>
    <row r="19" spans="1:10" x14ac:dyDescent="0.2">
      <c r="A19" s="9"/>
      <c r="B19" s="43">
        <f>Raw_Data!B19</f>
        <v>200</v>
      </c>
      <c r="C19" s="45">
        <v>0.39981299999999997</v>
      </c>
      <c r="D19" s="46">
        <v>0.40942000000000001</v>
      </c>
      <c r="E19" s="48">
        <v>100.03755099999999</v>
      </c>
      <c r="F19" s="37"/>
      <c r="G19" s="71" t="s">
        <v>27</v>
      </c>
      <c r="H19" s="130" t="s">
        <v>31</v>
      </c>
      <c r="I19" s="130"/>
    </row>
    <row r="20" spans="1:10" x14ac:dyDescent="0.2">
      <c r="A20" s="9"/>
      <c r="B20" s="43">
        <f>Raw_Data!B20</f>
        <v>0</v>
      </c>
      <c r="C20" s="45">
        <v>2.04E-4</v>
      </c>
      <c r="D20" s="46">
        <v>2.5000000000000001E-4</v>
      </c>
      <c r="E20" s="48">
        <v>5.0957000000000002E-2</v>
      </c>
      <c r="F20" s="37"/>
      <c r="G20" s="71" t="s">
        <v>48</v>
      </c>
      <c r="H20" s="126">
        <v>1.0000000000000001E-5</v>
      </c>
      <c r="I20" s="127"/>
    </row>
    <row r="21" spans="1:10" ht="13.15" customHeight="1" x14ac:dyDescent="0.2">
      <c r="A21" s="9"/>
      <c r="B21" s="42">
        <f>Raw_Data!B21</f>
        <v>0</v>
      </c>
      <c r="C21" s="30">
        <v>2.05E-4</v>
      </c>
      <c r="D21" s="44">
        <v>2.5000000000000001E-4</v>
      </c>
      <c r="E21" s="47">
        <v>5.1207000000000003E-2</v>
      </c>
      <c r="F21" s="4"/>
    </row>
    <row r="22" spans="1:10" x14ac:dyDescent="0.2">
      <c r="A22" s="9"/>
      <c r="B22" s="42">
        <f>Raw_Data!B22</f>
        <v>200</v>
      </c>
      <c r="C22" s="30">
        <v>0.39973700000000001</v>
      </c>
      <c r="D22" s="44">
        <v>0.40884999999999999</v>
      </c>
      <c r="E22" s="47">
        <v>100.018535</v>
      </c>
      <c r="F22" s="37"/>
      <c r="G22" s="107" t="s">
        <v>43</v>
      </c>
      <c r="H22" s="108"/>
      <c r="I22" s="109"/>
    </row>
    <row r="23" spans="1:10" x14ac:dyDescent="0.2">
      <c r="A23" s="9"/>
      <c r="B23" s="42">
        <f>Raw_Data!B23</f>
        <v>400</v>
      </c>
      <c r="C23" s="30">
        <v>0.79906299999999997</v>
      </c>
      <c r="D23" s="44">
        <v>0.81760999999999995</v>
      </c>
      <c r="E23" s="47">
        <v>199.92875599999999</v>
      </c>
      <c r="F23" s="37"/>
      <c r="G23" s="100" t="s">
        <v>44</v>
      </c>
      <c r="H23" s="103" t="s">
        <v>46</v>
      </c>
      <c r="I23" s="104"/>
    </row>
    <row r="24" spans="1:10" x14ac:dyDescent="0.2">
      <c r="A24" s="9"/>
      <c r="B24" s="42">
        <f>Raw_Data!B24</f>
        <v>500</v>
      </c>
      <c r="C24" s="30">
        <v>1.198769</v>
      </c>
      <c r="D24" s="44">
        <v>1.2267999999999999</v>
      </c>
      <c r="E24" s="47">
        <v>299.92843199999999</v>
      </c>
      <c r="F24" s="37"/>
      <c r="G24" s="101"/>
      <c r="H24" s="105"/>
      <c r="I24" s="106"/>
    </row>
    <row r="25" spans="1:10" x14ac:dyDescent="0.2">
      <c r="A25" s="9"/>
      <c r="B25" s="42">
        <f>Raw_Data!B25</f>
        <v>800</v>
      </c>
      <c r="C25" s="30">
        <v>1.5980479999999999</v>
      </c>
      <c r="D25" s="44">
        <v>1.6354900000000001</v>
      </c>
      <c r="E25" s="47"/>
      <c r="F25" s="37"/>
      <c r="G25" s="102"/>
      <c r="H25" s="19" t="s">
        <v>13</v>
      </c>
      <c r="I25" s="70" t="s">
        <v>14</v>
      </c>
    </row>
    <row r="26" spans="1:10" x14ac:dyDescent="0.2">
      <c r="A26" s="9"/>
      <c r="B26" s="42">
        <f>Raw_Data!B26</f>
        <v>1000</v>
      </c>
      <c r="C26" s="30">
        <v>1.997625</v>
      </c>
      <c r="D26" s="44">
        <v>2.04339</v>
      </c>
      <c r="E26" s="47">
        <v>499.77163000000002</v>
      </c>
      <c r="F26" s="37"/>
      <c r="G26" s="13">
        <v>0</v>
      </c>
      <c r="H26" s="29">
        <v>0</v>
      </c>
      <c r="I26" s="29">
        <v>0</v>
      </c>
    </row>
    <row r="27" spans="1:10" x14ac:dyDescent="0.2">
      <c r="A27" s="9"/>
      <c r="B27" s="43">
        <f>Raw_Data!B27</f>
        <v>800</v>
      </c>
      <c r="C27" s="45">
        <v>1.5982080000000001</v>
      </c>
      <c r="D27" s="46">
        <v>1.63602</v>
      </c>
      <c r="E27" s="48">
        <v>399.85564099999999</v>
      </c>
      <c r="F27" s="37"/>
      <c r="G27" s="13">
        <v>0.4</v>
      </c>
      <c r="H27" s="29">
        <v>0.4</v>
      </c>
      <c r="I27" s="29">
        <v>0.4</v>
      </c>
    </row>
    <row r="28" spans="1:10" x14ac:dyDescent="0.2">
      <c r="A28" s="9"/>
      <c r="B28" s="43">
        <f>Raw_Data!B28</f>
        <v>500</v>
      </c>
      <c r="C28" s="45">
        <v>1.1984669999999999</v>
      </c>
      <c r="D28" s="46">
        <v>1.2272000000000001</v>
      </c>
      <c r="E28" s="48">
        <v>299.85287899999997</v>
      </c>
      <c r="F28" s="37"/>
      <c r="G28" s="13">
        <v>1</v>
      </c>
      <c r="H28" s="29">
        <v>1</v>
      </c>
      <c r="I28" s="29">
        <v>1</v>
      </c>
    </row>
    <row r="29" spans="1:10" x14ac:dyDescent="0.2">
      <c r="A29" s="9"/>
      <c r="B29" s="43">
        <f>Raw_Data!B29</f>
        <v>400</v>
      </c>
      <c r="C29" s="45">
        <v>0.79920199999999997</v>
      </c>
      <c r="D29" s="46">
        <v>0.81843999999999995</v>
      </c>
      <c r="E29" s="48">
        <v>199.96353300000001</v>
      </c>
      <c r="F29" s="37"/>
      <c r="G29" s="13">
        <v>1.2</v>
      </c>
      <c r="H29" s="29">
        <v>1.2</v>
      </c>
      <c r="I29" s="29">
        <v>1.2</v>
      </c>
    </row>
    <row r="30" spans="1:10" x14ac:dyDescent="0.2">
      <c r="A30" s="9"/>
      <c r="B30" s="43">
        <f>Raw_Data!B30</f>
        <v>200</v>
      </c>
      <c r="C30" s="45">
        <v>0.39974100000000001</v>
      </c>
      <c r="D30" s="46">
        <v>0.40933999999999998</v>
      </c>
      <c r="E30" s="48">
        <v>100.019536</v>
      </c>
      <c r="F30" s="37"/>
      <c r="G30" s="13">
        <v>1.6</v>
      </c>
      <c r="H30" s="29">
        <v>1.6</v>
      </c>
      <c r="I30" s="29">
        <v>1.6</v>
      </c>
    </row>
    <row r="31" spans="1:10" x14ac:dyDescent="0.2">
      <c r="A31" s="9"/>
      <c r="B31" s="43">
        <f>Raw_Data!B31</f>
        <v>0</v>
      </c>
      <c r="C31" s="45">
        <v>7.2199999999999999E-4</v>
      </c>
      <c r="D31" s="46">
        <v>0</v>
      </c>
      <c r="E31" s="48">
        <v>6.0214999999999998E-2</v>
      </c>
      <c r="F31" s="37"/>
      <c r="G31" s="13">
        <v>2</v>
      </c>
      <c r="H31" s="29">
        <v>2</v>
      </c>
      <c r="I31" s="29">
        <v>2</v>
      </c>
    </row>
    <row r="32" spans="1:10" ht="13.15" customHeight="1" x14ac:dyDescent="0.2">
      <c r="A32" s="25">
        <v>90</v>
      </c>
      <c r="B32" s="42">
        <f>Raw_Data!B32</f>
        <v>0</v>
      </c>
      <c r="C32" s="30">
        <v>2.4000000000000001E-4</v>
      </c>
      <c r="D32" s="44">
        <v>2.7E-4</v>
      </c>
      <c r="E32" s="47">
        <v>5.9964999999999997E-2</v>
      </c>
      <c r="F32" s="36"/>
      <c r="G32" s="19" t="s">
        <v>47</v>
      </c>
      <c r="H32" s="29">
        <v>2.5</v>
      </c>
      <c r="I32" s="29">
        <v>2.5</v>
      </c>
    </row>
    <row r="33" spans="1:9" ht="13.15" customHeight="1" x14ac:dyDescent="0.2">
      <c r="A33" s="68"/>
      <c r="B33" s="42">
        <f>Raw_Data!B33</f>
        <v>1000</v>
      </c>
      <c r="C33" s="30">
        <v>1.9979180000000001</v>
      </c>
      <c r="D33" s="44">
        <v>2.04339</v>
      </c>
      <c r="E33" s="47">
        <v>499.84492399999999</v>
      </c>
    </row>
    <row r="34" spans="1:9" x14ac:dyDescent="0.2">
      <c r="A34" s="68"/>
      <c r="B34" s="42">
        <f>Raw_Data!B34</f>
        <v>0</v>
      </c>
      <c r="C34" s="30">
        <v>2.3000000000000001E-4</v>
      </c>
      <c r="D34" s="44">
        <v>2.7999999999999998E-4</v>
      </c>
      <c r="E34" s="47">
        <v>5.7461999999999999E-2</v>
      </c>
      <c r="F34" s="4"/>
    </row>
    <row r="35" spans="1:9" x14ac:dyDescent="0.2">
      <c r="A35" s="68"/>
      <c r="B35" s="42">
        <f>Raw_Data!B35</f>
        <v>0</v>
      </c>
      <c r="C35" s="30">
        <v>2.3699999999999999E-4</v>
      </c>
      <c r="D35" s="44">
        <v>2.9999999999999997E-4</v>
      </c>
      <c r="E35" s="47">
        <v>5.9214000000000003E-2</v>
      </c>
      <c r="F35" s="4"/>
      <c r="G35" s="123" t="s">
        <v>80</v>
      </c>
      <c r="H35" s="124"/>
      <c r="I35" s="125"/>
    </row>
    <row r="36" spans="1:9" x14ac:dyDescent="0.2">
      <c r="A36" s="68"/>
      <c r="B36" s="42">
        <f>Raw_Data!B36</f>
        <v>200</v>
      </c>
      <c r="C36" s="30">
        <v>0.39959699999999998</v>
      </c>
      <c r="D36" s="44">
        <v>0.40872000000000003</v>
      </c>
      <c r="E36" s="47">
        <v>99.983507000000003</v>
      </c>
      <c r="F36" s="4"/>
    </row>
    <row r="37" spans="1:9" x14ac:dyDescent="0.2">
      <c r="A37" s="68"/>
      <c r="B37" s="42">
        <f>Raw_Data!B37</f>
        <v>400</v>
      </c>
      <c r="C37" s="30">
        <v>0.79930900000000005</v>
      </c>
      <c r="D37" s="44">
        <v>0.81786000000000003</v>
      </c>
      <c r="E37" s="47">
        <v>199.99030300000001</v>
      </c>
      <c r="F37" s="4"/>
      <c r="G37" s="55" t="s">
        <v>42</v>
      </c>
      <c r="H37" s="135" t="s">
        <v>51</v>
      </c>
      <c r="I37" s="136"/>
    </row>
    <row r="38" spans="1:9" x14ac:dyDescent="0.2">
      <c r="A38" s="68"/>
      <c r="B38" s="42">
        <f>Raw_Data!B38</f>
        <v>500</v>
      </c>
      <c r="C38" s="30">
        <v>1.1988639999999999</v>
      </c>
      <c r="D38" s="44">
        <v>1.22689</v>
      </c>
      <c r="E38" s="47">
        <v>299.95219900000001</v>
      </c>
      <c r="F38" s="4"/>
      <c r="G38" s="56" t="s">
        <v>56</v>
      </c>
      <c r="H38" s="137">
        <v>44296</v>
      </c>
      <c r="I38" s="138"/>
    </row>
    <row r="39" spans="1:9" x14ac:dyDescent="0.2">
      <c r="A39" s="68"/>
      <c r="B39" s="42">
        <f>Raw_Data!B39</f>
        <v>800</v>
      </c>
      <c r="C39" s="30">
        <v>1.598079</v>
      </c>
      <c r="D39" s="44">
        <v>1.6355200000000001</v>
      </c>
      <c r="E39" s="47">
        <v>399.82337000000001</v>
      </c>
      <c r="F39" s="4"/>
      <c r="G39" s="56" t="s">
        <v>61</v>
      </c>
      <c r="H39" s="137" t="s">
        <v>59</v>
      </c>
      <c r="I39" s="138"/>
    </row>
    <row r="40" spans="1:9" x14ac:dyDescent="0.2">
      <c r="A40" s="68"/>
      <c r="B40" s="42">
        <f>Raw_Data!B40</f>
        <v>1000</v>
      </c>
      <c r="C40" s="30">
        <v>1.9978050000000001</v>
      </c>
      <c r="D40" s="44">
        <v>2.04339</v>
      </c>
      <c r="E40" s="47">
        <v>499.81665700000002</v>
      </c>
      <c r="F40" s="4"/>
      <c r="G40" s="56" t="s">
        <v>69</v>
      </c>
      <c r="H40" s="19" t="s">
        <v>67</v>
      </c>
      <c r="I40" s="19" t="s">
        <v>68</v>
      </c>
    </row>
    <row r="41" spans="1:9" x14ac:dyDescent="0.2">
      <c r="A41" s="68"/>
      <c r="B41" s="42">
        <f>Raw_Data!B41</f>
        <v>0</v>
      </c>
      <c r="C41" s="30">
        <v>2.7099999999999997E-4</v>
      </c>
      <c r="D41" s="44">
        <v>2.9999999999999997E-4</v>
      </c>
      <c r="E41" s="47">
        <v>6.7721000000000003E-2</v>
      </c>
      <c r="F41" s="4"/>
      <c r="G41" s="60">
        <f t="shared" ref="G41:G46" si="0">B10</f>
        <v>0</v>
      </c>
      <c r="H41" s="40">
        <v>0</v>
      </c>
      <c r="I41" s="40">
        <v>6.6000000000000005E-5</v>
      </c>
    </row>
    <row r="42" spans="1:9" x14ac:dyDescent="0.2">
      <c r="A42" s="68"/>
      <c r="B42" s="42">
        <f>Raw_Data!B42</f>
        <v>0</v>
      </c>
      <c r="C42" s="30">
        <v>2.8699999999999998E-4</v>
      </c>
      <c r="D42" s="44">
        <v>3.1E-4</v>
      </c>
      <c r="E42" s="47">
        <v>7.1724999999999997E-2</v>
      </c>
      <c r="F42" s="4"/>
      <c r="G42" s="60">
        <f t="shared" si="0"/>
        <v>200</v>
      </c>
      <c r="H42" s="40">
        <v>0.39966200000000002</v>
      </c>
      <c r="I42" s="40">
        <f>H42+0.000133</f>
        <v>0.39979500000000001</v>
      </c>
    </row>
    <row r="43" spans="1:9" x14ac:dyDescent="0.2">
      <c r="A43" s="68"/>
      <c r="B43" s="42">
        <f>Raw_Data!B43</f>
        <v>200</v>
      </c>
      <c r="C43" s="30">
        <v>0.39965899999999999</v>
      </c>
      <c r="D43" s="44">
        <v>0.40873999999999999</v>
      </c>
      <c r="E43" s="47">
        <v>99.999019000000004</v>
      </c>
      <c r="F43" s="4"/>
      <c r="G43" s="60">
        <f t="shared" si="0"/>
        <v>400</v>
      </c>
      <c r="H43" s="40">
        <v>0.79934799999999995</v>
      </c>
      <c r="I43" s="40">
        <f>H43+0.000146</f>
        <v>0.79949399999999993</v>
      </c>
    </row>
    <row r="44" spans="1:9" x14ac:dyDescent="0.2">
      <c r="A44" s="68"/>
      <c r="B44" s="42">
        <f>Raw_Data!B44</f>
        <v>400</v>
      </c>
      <c r="C44" s="30">
        <v>0.79909699999999995</v>
      </c>
      <c r="D44" s="44">
        <v>0.81760999999999995</v>
      </c>
      <c r="E44" s="47">
        <v>199.937263</v>
      </c>
      <c r="F44" s="36"/>
      <c r="G44" s="60">
        <f t="shared" si="0"/>
        <v>500</v>
      </c>
      <c r="H44" s="40">
        <v>1.19906</v>
      </c>
      <c r="I44" s="40">
        <f>H44+0.000124</f>
        <v>1.199184</v>
      </c>
    </row>
    <row r="45" spans="1:9" x14ac:dyDescent="0.2">
      <c r="A45" s="68"/>
      <c r="B45" s="42">
        <f>Raw_Data!B45</f>
        <v>500</v>
      </c>
      <c r="C45" s="30">
        <v>1.1986760000000001</v>
      </c>
      <c r="D45" s="44">
        <v>1.2266699999999999</v>
      </c>
      <c r="E45" s="47">
        <v>299.90516600000001</v>
      </c>
      <c r="F45" s="36"/>
      <c r="G45" s="60">
        <f t="shared" si="0"/>
        <v>800</v>
      </c>
      <c r="H45" s="40">
        <v>1.5987849999999999</v>
      </c>
      <c r="I45" s="40">
        <f>H45+0.000081</f>
        <v>1.5988659999999999</v>
      </c>
    </row>
    <row r="46" spans="1:9" x14ac:dyDescent="0.2">
      <c r="A46" s="68"/>
      <c r="B46" s="42">
        <f>Raw_Data!B46</f>
        <v>800</v>
      </c>
      <c r="C46" s="30">
        <v>1.5980730000000001</v>
      </c>
      <c r="D46" s="44">
        <v>1.63548</v>
      </c>
      <c r="E46" s="47">
        <v>399.82186899999999</v>
      </c>
      <c r="F46" s="4"/>
      <c r="G46" s="60">
        <f t="shared" si="0"/>
        <v>1000</v>
      </c>
      <c r="H46" s="40">
        <v>1.998542</v>
      </c>
      <c r="I46" s="40">
        <f>H46</f>
        <v>1.998542</v>
      </c>
    </row>
    <row r="47" spans="1:9" x14ac:dyDescent="0.2">
      <c r="A47" s="68"/>
      <c r="B47" s="42">
        <f>Raw_Data!B47</f>
        <v>1000</v>
      </c>
      <c r="C47" s="30">
        <v>1.9978370000000001</v>
      </c>
      <c r="D47" s="44">
        <v>2.04339</v>
      </c>
      <c r="E47" s="47">
        <v>499.82466199999999</v>
      </c>
      <c r="F47" s="37"/>
      <c r="G47" s="60"/>
      <c r="H47" s="40"/>
      <c r="I47" s="40"/>
    </row>
    <row r="48" spans="1:9" x14ac:dyDescent="0.2">
      <c r="A48" s="69"/>
      <c r="B48" s="42">
        <f>Raw_Data!B48</f>
        <v>0</v>
      </c>
      <c r="C48" s="30">
        <v>2.7500000000000002E-4</v>
      </c>
      <c r="D48" s="44">
        <v>3.1E-4</v>
      </c>
      <c r="E48" s="47">
        <v>6.8722000000000005E-2</v>
      </c>
      <c r="F48" s="37"/>
      <c r="G48" s="60"/>
      <c r="H48" s="40"/>
      <c r="I48" s="40"/>
    </row>
    <row r="49" spans="1:11" x14ac:dyDescent="0.2">
      <c r="A49" s="25">
        <v>180</v>
      </c>
      <c r="B49" s="42">
        <f>Raw_Data!B49</f>
        <v>0</v>
      </c>
      <c r="C49" s="30">
        <v>2.8499999999999999E-4</v>
      </c>
      <c r="D49" s="44">
        <v>3.3E-4</v>
      </c>
      <c r="E49" s="47">
        <v>7.1223999999999996E-2</v>
      </c>
      <c r="F49" s="4"/>
      <c r="G49" s="60"/>
      <c r="H49" s="40"/>
      <c r="I49" s="40"/>
    </row>
    <row r="50" spans="1:11" x14ac:dyDescent="0.2">
      <c r="A50" s="68"/>
      <c r="B50" s="42">
        <f>Raw_Data!B50</f>
        <v>1000</v>
      </c>
      <c r="C50" s="30">
        <v>1.9976259999999999</v>
      </c>
      <c r="D50" s="44">
        <v>2.04339</v>
      </c>
      <c r="E50" s="47">
        <v>499.77188100000001</v>
      </c>
      <c r="F50" s="36"/>
      <c r="G50" s="60"/>
      <c r="H50" s="40"/>
      <c r="I50" s="40"/>
      <c r="J50" s="37"/>
      <c r="K50" s="37"/>
    </row>
    <row r="51" spans="1:11" x14ac:dyDescent="0.2">
      <c r="A51" s="68"/>
      <c r="B51" s="42">
        <f>Raw_Data!B51</f>
        <v>0</v>
      </c>
      <c r="C51" s="30">
        <v>2.7300000000000002E-4</v>
      </c>
      <c r="D51" s="44">
        <v>3.2000000000000003E-4</v>
      </c>
      <c r="E51" s="47">
        <v>6.8222000000000005E-2</v>
      </c>
      <c r="F51" s="4"/>
      <c r="G51" s="60"/>
      <c r="H51" s="40"/>
      <c r="I51" s="40"/>
    </row>
    <row r="52" spans="1:11" x14ac:dyDescent="0.2">
      <c r="A52" s="68"/>
      <c r="B52" s="42">
        <f>Raw_Data!B52</f>
        <v>0</v>
      </c>
      <c r="C52" s="30">
        <v>2.8200000000000002E-4</v>
      </c>
      <c r="D52" s="44">
        <v>3.4000000000000002E-4</v>
      </c>
      <c r="E52" s="47">
        <v>7.0473999999999995E-2</v>
      </c>
      <c r="F52" s="4"/>
    </row>
    <row r="53" spans="1:11" x14ac:dyDescent="0.2">
      <c r="A53" s="68"/>
      <c r="B53" s="42">
        <f>Raw_Data!B53</f>
        <v>200</v>
      </c>
      <c r="C53" s="30">
        <v>0.39951500000000001</v>
      </c>
      <c r="D53" s="44">
        <v>0.40862999999999999</v>
      </c>
      <c r="E53" s="47">
        <v>99.962990000000005</v>
      </c>
      <c r="F53" s="4"/>
      <c r="G53" s="65" t="s">
        <v>81</v>
      </c>
      <c r="H53" s="131" t="s">
        <v>66</v>
      </c>
      <c r="I53" s="132"/>
      <c r="J53" s="132"/>
      <c r="K53" s="133"/>
    </row>
    <row r="54" spans="1:11" x14ac:dyDescent="0.2">
      <c r="A54" s="68"/>
      <c r="B54" s="42">
        <f>Raw_Data!B54</f>
        <v>400</v>
      </c>
      <c r="C54" s="30">
        <v>0.79924200000000001</v>
      </c>
      <c r="D54" s="44">
        <v>0.81777</v>
      </c>
      <c r="E54" s="47">
        <v>199.97354100000001</v>
      </c>
      <c r="F54" s="4"/>
      <c r="G54" s="59" t="s">
        <v>82</v>
      </c>
      <c r="H54" s="19" t="s">
        <v>62</v>
      </c>
      <c r="I54" s="19" t="s">
        <v>63</v>
      </c>
      <c r="J54" s="19" t="s">
        <v>64</v>
      </c>
      <c r="K54" s="19" t="s">
        <v>65</v>
      </c>
    </row>
    <row r="55" spans="1:11" x14ac:dyDescent="0.2">
      <c r="A55" s="68"/>
      <c r="B55" s="42">
        <f>Raw_Data!B55</f>
        <v>500</v>
      </c>
      <c r="C55" s="30">
        <v>1.198882</v>
      </c>
      <c r="D55" s="44">
        <v>1.2269000000000001</v>
      </c>
      <c r="E55" s="47">
        <v>299.95670200000001</v>
      </c>
      <c r="F55" s="4"/>
      <c r="G55" s="56" t="s">
        <v>57</v>
      </c>
      <c r="H55" s="41">
        <v>-1.3205546323282464E-4</v>
      </c>
      <c r="I55" s="41">
        <v>-1.7281416496312339E-2</v>
      </c>
      <c r="J55" s="41">
        <v>250.21758587135665</v>
      </c>
      <c r="K55" s="41">
        <v>-8.7678443989805502E-5</v>
      </c>
    </row>
    <row r="56" spans="1:11" x14ac:dyDescent="0.2">
      <c r="A56" s="68"/>
      <c r="B56" s="42">
        <f>Raw_Data!B56</f>
        <v>800</v>
      </c>
      <c r="C56" s="30">
        <v>1.5990249999999999</v>
      </c>
      <c r="D56" s="44">
        <v>1.63646</v>
      </c>
      <c r="E56" s="47">
        <v>400.060023</v>
      </c>
      <c r="F56" s="36"/>
      <c r="G56" s="56" t="s">
        <v>58</v>
      </c>
      <c r="H56" s="41">
        <v>4.5607713261442452E-3</v>
      </c>
      <c r="I56" s="41">
        <v>-2.1439424310784323E-3</v>
      </c>
      <c r="J56" s="41">
        <v>250.17942527160122</v>
      </c>
      <c r="K56" s="41">
        <v>-2.2140613340000531E-2</v>
      </c>
    </row>
    <row r="57" spans="1:11" x14ac:dyDescent="0.2">
      <c r="A57" s="68"/>
      <c r="B57" s="42">
        <f>Raw_Data!B57</f>
        <v>1000</v>
      </c>
      <c r="C57" s="30">
        <v>1.9975540000000001</v>
      </c>
      <c r="D57" s="44">
        <v>2.04339</v>
      </c>
      <c r="E57" s="47">
        <v>499.75387000000001</v>
      </c>
      <c r="F57" s="36"/>
    </row>
    <row r="58" spans="1:11" x14ac:dyDescent="0.2">
      <c r="A58" s="68"/>
      <c r="B58" s="42">
        <f>Raw_Data!B58</f>
        <v>0</v>
      </c>
      <c r="C58" s="30">
        <v>2.8899999999999998E-4</v>
      </c>
      <c r="D58" s="44">
        <v>3.4000000000000002E-4</v>
      </c>
      <c r="E58" s="47">
        <v>7.2224999999999998E-2</v>
      </c>
      <c r="F58" s="4"/>
    </row>
    <row r="59" spans="1:11" x14ac:dyDescent="0.2">
      <c r="A59" s="68"/>
      <c r="B59" s="42">
        <f>Raw_Data!B59</f>
        <v>0</v>
      </c>
      <c r="C59" s="30">
        <v>2.9799999999999998E-4</v>
      </c>
      <c r="D59" s="44">
        <v>3.5E-4</v>
      </c>
      <c r="E59" s="47">
        <v>7.4477000000000002E-2</v>
      </c>
      <c r="F59" s="37"/>
      <c r="G59" s="110" t="s">
        <v>49</v>
      </c>
      <c r="H59" s="110"/>
      <c r="I59" s="110"/>
      <c r="J59" s="110"/>
      <c r="K59" s="110"/>
    </row>
    <row r="60" spans="1:11" x14ac:dyDescent="0.2">
      <c r="A60" s="68"/>
      <c r="B60" s="42">
        <f>Raw_Data!B60</f>
        <v>200</v>
      </c>
      <c r="C60" s="30">
        <v>0.39963199999999999</v>
      </c>
      <c r="D60" s="44">
        <v>0.40873999999999999</v>
      </c>
      <c r="E60" s="47">
        <v>99.992264000000006</v>
      </c>
      <c r="F60" s="37"/>
      <c r="G60" s="111" t="s">
        <v>73</v>
      </c>
      <c r="H60" s="112"/>
      <c r="I60" s="112"/>
      <c r="J60" s="112"/>
      <c r="K60" s="113"/>
    </row>
    <row r="61" spans="1:11" x14ac:dyDescent="0.2">
      <c r="A61" s="68"/>
      <c r="B61" s="42">
        <f>Raw_Data!B61</f>
        <v>400</v>
      </c>
      <c r="C61" s="30">
        <v>0.79918800000000001</v>
      </c>
      <c r="D61" s="44">
        <v>0.81772</v>
      </c>
      <c r="E61" s="47">
        <v>199.96002999999999</v>
      </c>
      <c r="F61" s="4"/>
      <c r="G61" s="114"/>
      <c r="H61" s="115"/>
      <c r="I61" s="115"/>
      <c r="J61" s="115"/>
      <c r="K61" s="116"/>
    </row>
    <row r="62" spans="1:11" x14ac:dyDescent="0.2">
      <c r="A62" s="68"/>
      <c r="B62" s="42">
        <f>Raw_Data!B62</f>
        <v>500</v>
      </c>
      <c r="C62" s="30">
        <v>1.19868</v>
      </c>
      <c r="D62" s="44">
        <v>1.22668</v>
      </c>
      <c r="E62" s="47">
        <v>299.90616699999998</v>
      </c>
      <c r="F62" s="36"/>
      <c r="G62" s="114"/>
      <c r="H62" s="115"/>
      <c r="I62" s="115"/>
      <c r="J62" s="115"/>
      <c r="K62" s="116"/>
    </row>
    <row r="63" spans="1:11" x14ac:dyDescent="0.2">
      <c r="A63" s="68"/>
      <c r="B63" s="42">
        <f>Raw_Data!B63</f>
        <v>800</v>
      </c>
      <c r="C63" s="30">
        <v>1.598058</v>
      </c>
      <c r="D63" s="44">
        <v>1.63547</v>
      </c>
      <c r="E63" s="47">
        <v>399.81811699999997</v>
      </c>
      <c r="F63" s="36"/>
      <c r="G63" s="114"/>
      <c r="H63" s="115"/>
      <c r="I63" s="115"/>
      <c r="J63" s="115"/>
      <c r="K63" s="116"/>
    </row>
    <row r="64" spans="1:11" x14ac:dyDescent="0.2">
      <c r="A64" s="68"/>
      <c r="B64" s="42">
        <f>Raw_Data!B64</f>
        <v>1000</v>
      </c>
      <c r="C64" s="30">
        <v>1.9975609999999999</v>
      </c>
      <c r="D64" s="44">
        <v>2.04339</v>
      </c>
      <c r="E64" s="47">
        <v>499.75562100000002</v>
      </c>
      <c r="F64" s="4"/>
      <c r="G64" s="114"/>
      <c r="H64" s="115"/>
      <c r="I64" s="115"/>
      <c r="J64" s="115"/>
      <c r="K64" s="116"/>
    </row>
    <row r="65" spans="1:11" x14ac:dyDescent="0.2">
      <c r="A65" s="69"/>
      <c r="B65" s="42">
        <f>Raw_Data!B65</f>
        <v>0</v>
      </c>
      <c r="C65" s="30">
        <v>3.0299999999999999E-4</v>
      </c>
      <c r="D65" s="44">
        <v>3.5E-4</v>
      </c>
      <c r="E65" s="47">
        <v>7.5728000000000004E-2</v>
      </c>
      <c r="F65" s="37"/>
      <c r="G65" s="114"/>
      <c r="H65" s="115"/>
      <c r="I65" s="115"/>
      <c r="J65" s="115"/>
      <c r="K65" s="116"/>
    </row>
    <row r="66" spans="1:11" x14ac:dyDescent="0.2">
      <c r="A66" s="25">
        <v>270</v>
      </c>
      <c r="B66" s="42">
        <f>Raw_Data!B66</f>
        <v>0</v>
      </c>
      <c r="C66" s="30">
        <v>3.1199999999999999E-4</v>
      </c>
      <c r="D66" s="44">
        <v>3.6999999999999999E-4</v>
      </c>
      <c r="E66" s="47">
        <v>7.7979999999999994E-2</v>
      </c>
      <c r="F66" s="37"/>
      <c r="G66" s="114"/>
      <c r="H66" s="115"/>
      <c r="I66" s="115"/>
      <c r="J66" s="115"/>
      <c r="K66" s="116"/>
    </row>
    <row r="67" spans="1:11" x14ac:dyDescent="0.2">
      <c r="A67" s="68"/>
      <c r="B67" s="42">
        <f>Raw_Data!B67</f>
        <v>1000</v>
      </c>
      <c r="C67" s="30">
        <v>1.9975769999999999</v>
      </c>
      <c r="D67" s="44">
        <v>2.04339</v>
      </c>
      <c r="E67" s="47">
        <v>499.75962299999998</v>
      </c>
      <c r="F67" s="4"/>
      <c r="G67" s="114"/>
      <c r="H67" s="115"/>
      <c r="I67" s="115"/>
      <c r="J67" s="115"/>
      <c r="K67" s="116"/>
    </row>
    <row r="68" spans="1:11" x14ac:dyDescent="0.2">
      <c r="A68" s="68"/>
      <c r="B68" s="42">
        <f>Raw_Data!B68</f>
        <v>0</v>
      </c>
      <c r="C68" s="30">
        <v>3.1E-4</v>
      </c>
      <c r="D68" s="44">
        <v>3.6000000000000002E-4</v>
      </c>
      <c r="E68" s="47">
        <v>7.7479999999999993E-2</v>
      </c>
      <c r="F68" s="36"/>
      <c r="G68" s="114"/>
      <c r="H68" s="115"/>
      <c r="I68" s="115"/>
      <c r="J68" s="115"/>
      <c r="K68" s="116"/>
    </row>
    <row r="69" spans="1:11" x14ac:dyDescent="0.2">
      <c r="A69" s="68"/>
      <c r="B69" s="42">
        <f>Raw_Data!B69</f>
        <v>0</v>
      </c>
      <c r="C69" s="30">
        <v>3.19E-4</v>
      </c>
      <c r="D69" s="44">
        <v>3.8000000000000002E-4</v>
      </c>
      <c r="E69" s="47">
        <v>7.9731999999999997E-2</v>
      </c>
      <c r="F69" s="36"/>
      <c r="G69" s="114"/>
      <c r="H69" s="115"/>
      <c r="I69" s="115"/>
      <c r="J69" s="115"/>
      <c r="K69" s="116"/>
    </row>
    <row r="70" spans="1:11" x14ac:dyDescent="0.2">
      <c r="A70" s="68"/>
      <c r="B70" s="42">
        <f>Raw_Data!B70</f>
        <v>200</v>
      </c>
      <c r="C70" s="30">
        <v>0.39961799999999997</v>
      </c>
      <c r="D70" s="44">
        <v>0.40872999999999998</v>
      </c>
      <c r="E70" s="47">
        <v>99.988760999999997</v>
      </c>
      <c r="F70" s="4"/>
      <c r="G70" s="114"/>
      <c r="H70" s="115"/>
      <c r="I70" s="115"/>
      <c r="J70" s="115"/>
      <c r="K70" s="116"/>
    </row>
    <row r="71" spans="1:11" x14ac:dyDescent="0.2">
      <c r="A71" s="68"/>
      <c r="B71" s="42">
        <f>Raw_Data!B71</f>
        <v>400</v>
      </c>
      <c r="C71" s="30">
        <v>0.799091</v>
      </c>
      <c r="D71" s="44">
        <v>0.81762000000000001</v>
      </c>
      <c r="E71" s="47">
        <v>199.93576200000001</v>
      </c>
      <c r="F71" s="37"/>
      <c r="G71" s="114"/>
      <c r="H71" s="115"/>
      <c r="I71" s="115"/>
      <c r="J71" s="115"/>
      <c r="K71" s="116"/>
    </row>
    <row r="72" spans="1:11" x14ac:dyDescent="0.2">
      <c r="A72" s="68"/>
      <c r="B72" s="42">
        <f>Raw_Data!B72</f>
        <v>500</v>
      </c>
      <c r="C72" s="30">
        <v>1.1987779999999999</v>
      </c>
      <c r="D72" s="44">
        <v>1.22678</v>
      </c>
      <c r="E72" s="47">
        <v>299.93068399999999</v>
      </c>
      <c r="F72" s="37"/>
      <c r="G72" s="114"/>
      <c r="H72" s="115"/>
      <c r="I72" s="115"/>
      <c r="J72" s="115"/>
      <c r="K72" s="116"/>
    </row>
    <row r="73" spans="1:11" x14ac:dyDescent="0.2">
      <c r="A73" s="68"/>
      <c r="B73" s="42">
        <f>Raw_Data!B73</f>
        <v>800</v>
      </c>
      <c r="C73" s="30">
        <v>1.598041</v>
      </c>
      <c r="D73" s="44">
        <v>1.6354500000000001</v>
      </c>
      <c r="E73" s="47">
        <v>399.81386400000002</v>
      </c>
      <c r="F73" s="4"/>
      <c r="G73" s="114"/>
      <c r="H73" s="115"/>
      <c r="I73" s="115"/>
      <c r="J73" s="115"/>
      <c r="K73" s="116"/>
    </row>
    <row r="74" spans="1:11" x14ac:dyDescent="0.2">
      <c r="A74" s="68"/>
      <c r="B74" s="42">
        <f>Raw_Data!B74</f>
        <v>1000</v>
      </c>
      <c r="C74" s="30">
        <v>1.9988630000000001</v>
      </c>
      <c r="D74" s="44">
        <v>2.04339</v>
      </c>
      <c r="E74" s="47">
        <v>500.08131300000002</v>
      </c>
      <c r="F74" s="38"/>
      <c r="G74" s="114"/>
      <c r="H74" s="115"/>
      <c r="I74" s="115"/>
      <c r="J74" s="115"/>
      <c r="K74" s="116"/>
    </row>
    <row r="75" spans="1:11" x14ac:dyDescent="0.2">
      <c r="A75" s="68"/>
      <c r="B75" s="42">
        <f>Raw_Data!B75</f>
        <v>0</v>
      </c>
      <c r="C75" s="30">
        <v>3.2699999999999998E-4</v>
      </c>
      <c r="D75" s="44">
        <v>3.8000000000000002E-4</v>
      </c>
      <c r="E75" s="47">
        <v>8.1734000000000001E-2</v>
      </c>
      <c r="F75" s="38"/>
      <c r="G75" s="117"/>
      <c r="H75" s="118"/>
      <c r="I75" s="118"/>
      <c r="J75" s="118"/>
      <c r="K75" s="119"/>
    </row>
    <row r="76" spans="1:11" x14ac:dyDescent="0.2">
      <c r="A76" s="68"/>
      <c r="B76" s="42">
        <f>Raw_Data!B76</f>
        <v>0</v>
      </c>
      <c r="C76" s="30">
        <v>3.3599999999999998E-4</v>
      </c>
      <c r="D76" s="44">
        <v>3.8000000000000002E-4</v>
      </c>
      <c r="E76" s="47">
        <v>8.3986000000000005E-2</v>
      </c>
      <c r="F76" s="4"/>
    </row>
    <row r="77" spans="1:11" x14ac:dyDescent="0.2">
      <c r="A77" s="68"/>
      <c r="B77" s="42">
        <f>Raw_Data!B77</f>
        <v>200</v>
      </c>
      <c r="C77" s="30">
        <v>0.39947100000000002</v>
      </c>
      <c r="D77" s="44">
        <v>0.40858</v>
      </c>
      <c r="E77" s="47">
        <v>99.951981000000004</v>
      </c>
      <c r="F77" s="37"/>
    </row>
    <row r="78" spans="1:11" x14ac:dyDescent="0.2">
      <c r="A78" s="68"/>
      <c r="B78" s="42">
        <f>Raw_Data!B78</f>
        <v>400</v>
      </c>
      <c r="C78" s="30">
        <v>0.799149</v>
      </c>
      <c r="D78" s="44">
        <v>0.81766000000000005</v>
      </c>
      <c r="E78" s="47">
        <v>199.95027300000001</v>
      </c>
      <c r="F78" s="37"/>
    </row>
    <row r="79" spans="1:11" x14ac:dyDescent="0.2">
      <c r="A79" s="68"/>
      <c r="B79" s="42">
        <f>Raw_Data!B79</f>
        <v>500</v>
      </c>
      <c r="C79" s="30">
        <v>1.19872</v>
      </c>
      <c r="D79" s="44">
        <v>1.2266999999999999</v>
      </c>
      <c r="E79" s="47">
        <v>299.91617400000001</v>
      </c>
      <c r="F79" s="4"/>
    </row>
    <row r="80" spans="1:11" x14ac:dyDescent="0.2">
      <c r="A80" s="68"/>
      <c r="B80" s="42">
        <f>Raw_Data!B80</f>
        <v>800</v>
      </c>
      <c r="C80" s="30">
        <v>1.5980799999999999</v>
      </c>
      <c r="D80" s="44">
        <v>1.63547</v>
      </c>
      <c r="E80" s="47">
        <v>399.823621</v>
      </c>
      <c r="F80" s="36"/>
    </row>
    <row r="81" spans="1:6" x14ac:dyDescent="0.2">
      <c r="A81" s="68"/>
      <c r="B81" s="42">
        <f>Raw_Data!B81</f>
        <v>1000</v>
      </c>
      <c r="C81" s="30">
        <v>1.9980720000000001</v>
      </c>
      <c r="D81" s="44">
        <v>2.04339</v>
      </c>
      <c r="E81" s="47">
        <v>499.88344599999999</v>
      </c>
      <c r="F81" s="36"/>
    </row>
    <row r="82" spans="1:6" x14ac:dyDescent="0.2">
      <c r="A82" s="69"/>
      <c r="B82" s="42">
        <f>Raw_Data!B82</f>
        <v>0</v>
      </c>
      <c r="C82" s="30">
        <v>3.3799999999999998E-4</v>
      </c>
      <c r="D82" s="44">
        <v>3.8000000000000002E-4</v>
      </c>
      <c r="E82" s="47">
        <v>8.4486000000000006E-2</v>
      </c>
      <c r="F82" s="4"/>
    </row>
    <row r="83" spans="1:6" x14ac:dyDescent="0.2">
      <c r="F83" s="17"/>
    </row>
    <row r="84" spans="1:6" x14ac:dyDescent="0.2">
      <c r="F84" s="17"/>
    </row>
    <row r="86" spans="1:6" x14ac:dyDescent="0.2">
      <c r="F86" s="15"/>
    </row>
    <row r="87" spans="1:6" x14ac:dyDescent="0.2">
      <c r="F87" s="15"/>
    </row>
    <row r="89" spans="1:6" x14ac:dyDescent="0.2">
      <c r="F89" s="17"/>
    </row>
    <row r="90" spans="1:6" x14ac:dyDescent="0.2">
      <c r="F90" s="17"/>
    </row>
    <row r="92" spans="1:6" x14ac:dyDescent="0.2">
      <c r="F92" s="15"/>
    </row>
    <row r="93" spans="1:6" x14ac:dyDescent="0.2">
      <c r="F93" s="15"/>
    </row>
    <row r="95" spans="1:6" x14ac:dyDescent="0.2">
      <c r="F95" s="17"/>
    </row>
    <row r="96" spans="1:6" x14ac:dyDescent="0.2">
      <c r="F96" s="17"/>
    </row>
    <row r="98" spans="6:6" x14ac:dyDescent="0.2">
      <c r="F98" s="15"/>
    </row>
    <row r="99" spans="6:6" x14ac:dyDescent="0.2">
      <c r="F99" s="15"/>
    </row>
    <row r="101" spans="6:6" x14ac:dyDescent="0.2">
      <c r="F101" s="17"/>
    </row>
    <row r="102" spans="6:6" x14ac:dyDescent="0.2">
      <c r="F102" s="17"/>
    </row>
  </sheetData>
  <sheetProtection sheet="1" objects="1" scenarios="1"/>
  <mergeCells count="22">
    <mergeCell ref="H20:I20"/>
    <mergeCell ref="G1:I1"/>
    <mergeCell ref="G3:K6"/>
    <mergeCell ref="G8:K9"/>
    <mergeCell ref="G11:I11"/>
    <mergeCell ref="H13:I13"/>
    <mergeCell ref="H14:I14"/>
    <mergeCell ref="H15:I15"/>
    <mergeCell ref="H16:I16"/>
    <mergeCell ref="H17:I17"/>
    <mergeCell ref="H18:I18"/>
    <mergeCell ref="H19:I19"/>
    <mergeCell ref="H39:I39"/>
    <mergeCell ref="H53:K53"/>
    <mergeCell ref="G59:K59"/>
    <mergeCell ref="G60:K75"/>
    <mergeCell ref="G22:I22"/>
    <mergeCell ref="G23:G25"/>
    <mergeCell ref="H23:I24"/>
    <mergeCell ref="G35:I35"/>
    <mergeCell ref="H37:I37"/>
    <mergeCell ref="H38:I38"/>
  </mergeCells>
  <dataValidations count="4">
    <dataValidation type="list" allowBlank="1" showInputMessage="1" showErrorMessage="1" sqref="H20:I20" xr:uid="{2B53BFE5-E58A-4028-9B84-0905ACEE1943}">
      <formula1>$M$10:$M$11</formula1>
    </dataValidation>
    <dataValidation type="list" allowBlank="1" showInputMessage="1" showErrorMessage="1" sqref="H19:I19" xr:uid="{4767809C-661B-479D-8D12-E2FFC61ACD68}">
      <formula1>$M$7:$M$8</formula1>
    </dataValidation>
    <dataValidation type="list" allowBlank="1" showInputMessage="1" showErrorMessage="1" sqref="H18:I18" xr:uid="{33558266-BD9A-4827-BCAC-C8D6A13B997F}">
      <formula1>$M$13:$M$14</formula1>
    </dataValidation>
    <dataValidation type="list" allowBlank="1" showInputMessage="1" showErrorMessage="1" sqref="H39:I39" xr:uid="{71A4036D-2233-4AE5-B8C6-F62148D1DC25}">
      <formula1>$M$4:$M$5</formula1>
    </dataValidation>
  </dataValidations>
  <pageMargins left="0" right="0" top="0" bottom="0" header="0" footer="0"/>
  <pageSetup paperSize="9" scale="42" orientation="portrait" r:id="rId1"/>
  <headerFooter alignWithMargins="0">
    <oddFooter>&amp;C&amp;A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Raw_Data</vt:lpstr>
      <vt:lpstr>RT-FCM_Annex</vt:lpstr>
      <vt:lpstr>Raw_Data_Example</vt:lpstr>
      <vt:lpstr>RT-FCM_Annex_Example</vt:lpstr>
    </vt:vector>
  </TitlesOfParts>
  <Manager/>
  <Company>National Physical Laboratory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Alejandro Savarin</dc:creator>
  <cp:keywords/>
  <dc:description/>
  <cp:lastModifiedBy>Alejandro Savarin</cp:lastModifiedBy>
  <cp:revision/>
  <dcterms:created xsi:type="dcterms:W3CDTF">2004-11-18T14:09:30Z</dcterms:created>
  <dcterms:modified xsi:type="dcterms:W3CDTF">2023-09-05T15:57:33Z</dcterms:modified>
  <cp:category/>
  <cp:contentStatus/>
</cp:coreProperties>
</file>