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\OneDrive - Instituto Nacional de Tecnología Industrial\Labo FUERZA\SGC\SGC 2020\2021 - Verifica 2-5-200-500-1000kN\IC  1 kN\"/>
    </mc:Choice>
  </mc:AlternateContent>
  <bookViews>
    <workbookView xWindow="-28920" yWindow="-636" windowWidth="29040" windowHeight="15840" activeTab="1"/>
  </bookViews>
  <sheets>
    <sheet name="Raw_data" sheetId="22" r:id="rId1"/>
    <sheet name="Raw_data_option2-2series" sheetId="2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2" l="1"/>
  <c r="M11" i="22"/>
  <c r="M10" i="22"/>
  <c r="N18" i="22"/>
  <c r="L46" i="22"/>
  <c r="K22" i="22"/>
  <c r="L45" i="22"/>
  <c r="G46" i="22"/>
  <c r="L57" i="22"/>
  <c r="L56" i="22"/>
  <c r="L55" i="22"/>
  <c r="K57" i="22"/>
  <c r="K48" i="22"/>
  <c r="K26" i="22"/>
  <c r="N22" i="22"/>
  <c r="M22" i="22"/>
  <c r="M20" i="22"/>
  <c r="L21" i="22"/>
  <c r="L19" i="22"/>
  <c r="L18" i="22"/>
  <c r="L17" i="22"/>
  <c r="N17" i="22" s="1"/>
  <c r="K21" i="22"/>
  <c r="K17" i="22"/>
  <c r="G62" i="22"/>
  <c r="G60" i="22"/>
  <c r="G57" i="22"/>
  <c r="G53" i="22"/>
  <c r="G51" i="22"/>
  <c r="G50" i="22"/>
  <c r="G48" i="22"/>
  <c r="G47" i="22"/>
  <c r="G43" i="22"/>
  <c r="G41" i="22"/>
  <c r="G39" i="22"/>
  <c r="G36" i="22"/>
  <c r="G33" i="22"/>
  <c r="G31" i="22"/>
  <c r="G28" i="22"/>
  <c r="G25" i="22"/>
  <c r="G22" i="22"/>
  <c r="G20" i="22"/>
  <c r="G19" i="22"/>
  <c r="G18" i="22"/>
  <c r="G17" i="22"/>
  <c r="G16" i="22"/>
  <c r="G15" i="22"/>
  <c r="G14" i="22"/>
  <c r="G13" i="22"/>
  <c r="G12" i="22"/>
  <c r="G11" i="22"/>
  <c r="G8" i="22"/>
  <c r="G6" i="22"/>
  <c r="G4" i="22"/>
  <c r="L49" i="22"/>
  <c r="L48" i="22"/>
  <c r="K49" i="22"/>
  <c r="K46" i="22"/>
  <c r="D41" i="22"/>
  <c r="D42" i="22"/>
  <c r="D43" i="22"/>
  <c r="D44" i="22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G61" i="22"/>
  <c r="K40" i="22"/>
  <c r="G59" i="22"/>
  <c r="K39" i="22" s="1"/>
  <c r="G58" i="22"/>
  <c r="K38" i="22" s="1"/>
  <c r="K37" i="22"/>
  <c r="G56" i="22"/>
  <c r="K36" i="22" s="1"/>
  <c r="K35" i="22"/>
  <c r="G49" i="22"/>
  <c r="K34" i="22" s="1"/>
  <c r="K33" i="22"/>
  <c r="K32" i="22"/>
  <c r="K31" i="22"/>
  <c r="G40" i="22"/>
  <c r="K30" i="22" s="1"/>
  <c r="K29" i="22"/>
  <c r="G38" i="22"/>
  <c r="K28" i="22" s="1"/>
  <c r="G37" i="22"/>
  <c r="K27" i="22" s="1"/>
  <c r="G30" i="22"/>
  <c r="G29" i="22"/>
  <c r="L24" i="22" s="1"/>
  <c r="L23" i="22"/>
  <c r="G27" i="22"/>
  <c r="L22" i="22" s="1"/>
  <c r="G26" i="22"/>
  <c r="L20" i="22"/>
  <c r="G24" i="22"/>
  <c r="G23" i="22"/>
  <c r="K23" i="22"/>
  <c r="K20" i="22"/>
  <c r="N13" i="22"/>
  <c r="K19" i="22"/>
  <c r="L47" i="22" s="1"/>
  <c r="M12" i="22"/>
  <c r="K18" i="22"/>
  <c r="N11" i="22"/>
  <c r="N10" i="22"/>
  <c r="N9" i="22"/>
  <c r="M9" i="22"/>
  <c r="J9" i="22"/>
  <c r="P4" i="22"/>
  <c r="D4" i="22"/>
  <c r="D5" i="22" s="1"/>
  <c r="D6" i="22" s="1"/>
  <c r="D7" i="22" s="1"/>
  <c r="D8" i="22" s="1"/>
  <c r="D9" i="22" s="1"/>
  <c r="D10" i="22" s="1"/>
  <c r="D11" i="22" s="1"/>
  <c r="D12" i="22" s="1"/>
  <c r="D13" i="22" s="1"/>
  <c r="D14" i="22" s="1"/>
  <c r="D15" i="22" s="1"/>
  <c r="D16" i="22" s="1"/>
  <c r="D17" i="22" s="1"/>
  <c r="D18" i="22" s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P3" i="22"/>
  <c r="G82" i="21"/>
  <c r="G81" i="21"/>
  <c r="L40" i="21" s="1"/>
  <c r="G80" i="21"/>
  <c r="G79" i="21"/>
  <c r="G78" i="21"/>
  <c r="G77" i="21"/>
  <c r="L36" i="21" s="1"/>
  <c r="G75" i="21"/>
  <c r="G74" i="21"/>
  <c r="K40" i="21" s="1"/>
  <c r="G73" i="21"/>
  <c r="G72" i="21"/>
  <c r="K38" i="21" s="1"/>
  <c r="G71" i="21"/>
  <c r="G70" i="21"/>
  <c r="K36" i="21" s="1"/>
  <c r="G67" i="21"/>
  <c r="G65" i="21"/>
  <c r="G64" i="21"/>
  <c r="G63" i="21"/>
  <c r="G62" i="21"/>
  <c r="G61" i="21"/>
  <c r="L32" i="21" s="1"/>
  <c r="G60" i="21"/>
  <c r="G58" i="21"/>
  <c r="G57" i="21"/>
  <c r="G56" i="21"/>
  <c r="G55" i="21"/>
  <c r="K33" i="21" s="1"/>
  <c r="G54" i="21"/>
  <c r="K32" i="21" s="1"/>
  <c r="G53" i="21"/>
  <c r="G50" i="21"/>
  <c r="G48" i="21"/>
  <c r="G47" i="21"/>
  <c r="G46" i="21"/>
  <c r="G45" i="21"/>
  <c r="G44" i="21"/>
  <c r="G43" i="21"/>
  <c r="G41" i="21"/>
  <c r="G40" i="21"/>
  <c r="K30" i="21" s="1"/>
  <c r="L39" i="21"/>
  <c r="N39" i="21" s="1"/>
  <c r="K39" i="21"/>
  <c r="M39" i="21" s="1"/>
  <c r="G39" i="21"/>
  <c r="K29" i="21" s="1"/>
  <c r="N29" i="21" s="1"/>
  <c r="L38" i="21"/>
  <c r="G38" i="21"/>
  <c r="L37" i="21"/>
  <c r="N37" i="21" s="1"/>
  <c r="K37" i="21"/>
  <c r="G37" i="21"/>
  <c r="G36" i="21"/>
  <c r="K26" i="21" s="1"/>
  <c r="L35" i="21"/>
  <c r="K35" i="21"/>
  <c r="M35" i="21" s="1"/>
  <c r="L34" i="21"/>
  <c r="K34" i="21"/>
  <c r="L33" i="21"/>
  <c r="G33" i="21"/>
  <c r="L31" i="21"/>
  <c r="K31" i="21"/>
  <c r="G31" i="21"/>
  <c r="L30" i="21"/>
  <c r="G30" i="21"/>
  <c r="L29" i="21"/>
  <c r="G29" i="21"/>
  <c r="N28" i="21"/>
  <c r="M28" i="21"/>
  <c r="L28" i="21"/>
  <c r="K28" i="21"/>
  <c r="G28" i="21"/>
  <c r="L56" i="21" s="1"/>
  <c r="L27" i="21"/>
  <c r="K27" i="21"/>
  <c r="G27" i="21"/>
  <c r="L57" i="21" s="1"/>
  <c r="L26" i="21"/>
  <c r="G26" i="21"/>
  <c r="L25" i="21"/>
  <c r="G25" i="21"/>
  <c r="L24" i="21"/>
  <c r="G24" i="21"/>
  <c r="L19" i="21" s="1"/>
  <c r="O47" i="21" s="1"/>
  <c r="L23" i="21"/>
  <c r="G23" i="21"/>
  <c r="L22" i="21"/>
  <c r="G22" i="21"/>
  <c r="L17" i="21" s="1"/>
  <c r="L45" i="21" s="1"/>
  <c r="L21" i="21"/>
  <c r="O49" i="21" s="1"/>
  <c r="L20" i="21"/>
  <c r="O48" i="21" s="1"/>
  <c r="G20" i="21"/>
  <c r="K19" i="21"/>
  <c r="M19" i="21" s="1"/>
  <c r="G19" i="21"/>
  <c r="K25" i="21" s="1"/>
  <c r="L18" i="21"/>
  <c r="O46" i="21" s="1"/>
  <c r="G18" i="21"/>
  <c r="G17" i="21"/>
  <c r="K56" i="21" s="1"/>
  <c r="G16" i="21"/>
  <c r="K22" i="21" s="1"/>
  <c r="G15" i="21"/>
  <c r="K21" i="21" s="1"/>
  <c r="G14" i="21"/>
  <c r="K20" i="21" s="1"/>
  <c r="N48" i="21" s="1"/>
  <c r="P48" i="21" s="1"/>
  <c r="N13" i="21"/>
  <c r="G13" i="21"/>
  <c r="N12" i="21"/>
  <c r="M12" i="21"/>
  <c r="G12" i="21"/>
  <c r="K18" i="21" s="1"/>
  <c r="N46" i="21" s="1"/>
  <c r="P46" i="21" s="1"/>
  <c r="N11" i="21"/>
  <c r="M11" i="21"/>
  <c r="G11" i="21"/>
  <c r="K17" i="21" s="1"/>
  <c r="N10" i="21"/>
  <c r="M10" i="21"/>
  <c r="N9" i="21"/>
  <c r="M9" i="21"/>
  <c r="M13" i="21" s="1"/>
  <c r="J9" i="21"/>
  <c r="G8" i="21"/>
  <c r="G6" i="21"/>
  <c r="P4" i="21"/>
  <c r="G4" i="21"/>
  <c r="D4" i="21"/>
  <c r="D5" i="21" s="1"/>
  <c r="D6" i="21" s="1"/>
  <c r="D7" i="21" s="1"/>
  <c r="D8" i="21" s="1"/>
  <c r="D9" i="21" s="1"/>
  <c r="D10" i="21" s="1"/>
  <c r="D11" i="21" s="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43" i="21" s="1"/>
  <c r="D44" i="21" s="1"/>
  <c r="D45" i="21" s="1"/>
  <c r="D46" i="21" s="1"/>
  <c r="D47" i="21" s="1"/>
  <c r="D48" i="21" s="1"/>
  <c r="D49" i="21" s="1"/>
  <c r="D50" i="21" s="1"/>
  <c r="D51" i="21" s="1"/>
  <c r="D52" i="21" s="1"/>
  <c r="D53" i="21" s="1"/>
  <c r="D54" i="21" s="1"/>
  <c r="D55" i="21" s="1"/>
  <c r="D56" i="21" s="1"/>
  <c r="D57" i="21" s="1"/>
  <c r="D58" i="21" s="1"/>
  <c r="D59" i="21" s="1"/>
  <c r="D60" i="21" s="1"/>
  <c r="D61" i="21" s="1"/>
  <c r="D62" i="21" s="1"/>
  <c r="D63" i="21" s="1"/>
  <c r="D64" i="21" s="1"/>
  <c r="D65" i="21" s="1"/>
  <c r="D66" i="21" s="1"/>
  <c r="D67" i="21" s="1"/>
  <c r="D68" i="21" s="1"/>
  <c r="D69" i="21" s="1"/>
  <c r="D70" i="21" s="1"/>
  <c r="D71" i="21" s="1"/>
  <c r="D72" i="21" s="1"/>
  <c r="D73" i="21" s="1"/>
  <c r="D74" i="21" s="1"/>
  <c r="D75" i="21" s="1"/>
  <c r="D76" i="21" s="1"/>
  <c r="D77" i="21" s="1"/>
  <c r="D78" i="21" s="1"/>
  <c r="D79" i="21" s="1"/>
  <c r="D80" i="21" s="1"/>
  <c r="D81" i="21" s="1"/>
  <c r="D82" i="21" s="1"/>
  <c r="P3" i="21"/>
  <c r="N30" i="21" l="1"/>
  <c r="M30" i="21"/>
  <c r="M17" i="21"/>
  <c r="K45" i="21"/>
  <c r="N45" i="21"/>
  <c r="K49" i="21"/>
  <c r="N26" i="21"/>
  <c r="M26" i="21"/>
  <c r="K57" i="21"/>
  <c r="M57" i="21" s="1"/>
  <c r="L47" i="21"/>
  <c r="L49" i="21"/>
  <c r="N47" i="21"/>
  <c r="P47" i="21" s="1"/>
  <c r="N49" i="21"/>
  <c r="P49" i="21" s="1"/>
  <c r="N17" i="21"/>
  <c r="L54" i="21"/>
  <c r="K46" i="21"/>
  <c r="K48" i="21"/>
  <c r="O45" i="21"/>
  <c r="P45" i="21" s="1"/>
  <c r="M56" i="21"/>
  <c r="N19" i="21"/>
  <c r="K55" i="21"/>
  <c r="L55" i="21"/>
  <c r="L46" i="21"/>
  <c r="L48" i="21"/>
  <c r="N27" i="21"/>
  <c r="N31" i="21"/>
  <c r="N34" i="21"/>
  <c r="N35" i="21"/>
  <c r="M37" i="21"/>
  <c r="K47" i="21"/>
  <c r="K47" i="22"/>
  <c r="M17" i="22"/>
  <c r="K56" i="22"/>
  <c r="K45" i="22"/>
  <c r="N20" i="22"/>
  <c r="M13" i="22"/>
  <c r="M19" i="22"/>
  <c r="L25" i="22"/>
  <c r="L54" i="22" s="1"/>
  <c r="M21" i="22"/>
  <c r="N21" i="22"/>
  <c r="M23" i="22"/>
  <c r="N23" i="22"/>
  <c r="N19" i="22"/>
  <c r="K25" i="22"/>
  <c r="K54" i="22" s="1"/>
  <c r="M54" i="22" s="1"/>
  <c r="M18" i="22"/>
  <c r="K24" i="22"/>
  <c r="K55" i="22" s="1"/>
  <c r="M22" i="21"/>
  <c r="N22" i="21"/>
  <c r="M32" i="21"/>
  <c r="N32" i="21"/>
  <c r="N36" i="21"/>
  <c r="M36" i="21"/>
  <c r="N18" i="21"/>
  <c r="M18" i="21"/>
  <c r="N25" i="21"/>
  <c r="M25" i="21"/>
  <c r="N33" i="21"/>
  <c r="M33" i="21"/>
  <c r="M47" i="21" s="1"/>
  <c r="N38" i="21"/>
  <c r="M38" i="21"/>
  <c r="N21" i="21"/>
  <c r="M21" i="21"/>
  <c r="M49" i="21" s="1"/>
  <c r="N40" i="21"/>
  <c r="M40" i="21"/>
  <c r="N20" i="21"/>
  <c r="M20" i="21"/>
  <c r="K23" i="21"/>
  <c r="K54" i="21"/>
  <c r="M54" i="21" s="1"/>
  <c r="K24" i="21"/>
  <c r="M27" i="21"/>
  <c r="M29" i="21"/>
  <c r="M31" i="21"/>
  <c r="M34" i="21"/>
  <c r="M55" i="21" l="1"/>
  <c r="M46" i="21"/>
  <c r="M45" i="21"/>
  <c r="M57" i="22"/>
  <c r="M55" i="22"/>
  <c r="M56" i="22"/>
  <c r="N24" i="22"/>
  <c r="M24" i="22"/>
  <c r="M25" i="22"/>
  <c r="N25" i="22"/>
  <c r="M24" i="21"/>
  <c r="N24" i="21"/>
  <c r="M48" i="21"/>
  <c r="N23" i="21"/>
  <c r="M23" i="21"/>
</calcChain>
</file>

<file path=xl/comments1.xml><?xml version="1.0" encoding="utf-8"?>
<comments xmlns="http://schemas.openxmlformats.org/spreadsheetml/2006/main">
  <authors>
    <author>Alejandro Savarin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next measurement run. 
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 manual auto-calibration is made just after taking the value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 xml:space="preserve">This is the standard deviation of all individual values.
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next measurement run. 
</t>
        </r>
      </text>
    </comment>
    <comment ref="E44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next measurement run. 
</t>
        </r>
      </text>
    </comment>
    <comment ref="E54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next measurement run. 
</t>
        </r>
      </text>
    </comment>
  </commentList>
</comments>
</file>

<file path=xl/comments2.xml><?xml version="1.0" encoding="utf-8"?>
<comments xmlns="http://schemas.openxmlformats.org/spreadsheetml/2006/main">
  <authors>
    <author>Alejandro Savarin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measurement run. 
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 xml:space="preserve">This is the standard deviation of all individual values.
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measurement run. 
</t>
        </r>
      </text>
    </comment>
    <comment ref="P43" authorId="0" shapeId="0">
      <text>
        <r>
          <rPr>
            <sz val="9"/>
            <color indexed="81"/>
            <rFont val="Tahoma"/>
            <family val="2"/>
          </rPr>
          <t>These formulas should be reviewed. Here a mean value between reproducibility in first and second run in each mounting position is taken.</t>
        </r>
      </text>
    </comment>
    <comment ref="E51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measurement run. 
</t>
        </r>
      </text>
    </comment>
    <comment ref="E68" authorId="0" shapeId="0">
      <text>
        <r>
          <rPr>
            <sz val="9"/>
            <color indexed="81"/>
            <rFont val="Tahoma"/>
            <family val="2"/>
          </rPr>
          <t xml:space="preserve">I preferred to leave this cell so that there is sufficient time to zero return before starting the measurement run. 
</t>
        </r>
      </text>
    </comment>
  </commentList>
</comments>
</file>

<file path=xl/sharedStrings.xml><?xml version="1.0" encoding="utf-8"?>
<sst xmlns="http://schemas.openxmlformats.org/spreadsheetml/2006/main" count="176" uniqueCount="61">
  <si>
    <t>Position</t>
  </si>
  <si>
    <t>Force</t>
  </si>
  <si>
    <t>Time</t>
  </si>
  <si>
    <t>DMP 40 reading</t>
  </si>
  <si>
    <t>Temperature</t>
  </si>
  <si>
    <t>Deflection</t>
  </si>
  <si>
    <t>Date</t>
  </si>
  <si>
    <t>Environmental Checks</t>
  </si>
  <si>
    <t>degrees</t>
  </si>
  <si>
    <t>N</t>
  </si>
  <si>
    <t>hh:mm</t>
  </si>
  <si>
    <t>mV/V</t>
  </si>
  <si>
    <t>ºC</t>
  </si>
  <si>
    <t>Laboratory</t>
  </si>
  <si>
    <t>INTI</t>
  </si>
  <si>
    <t>Initial</t>
  </si>
  <si>
    <t>Final</t>
  </si>
  <si>
    <t>Variation</t>
  </si>
  <si>
    <t>Machine Capacity</t>
  </si>
  <si>
    <t>1 kN</t>
  </si>
  <si>
    <t>Air pressure / hPa</t>
  </si>
  <si>
    <t>(preload)</t>
  </si>
  <si>
    <t>Operator</t>
  </si>
  <si>
    <t>Humidity / % RH</t>
  </si>
  <si>
    <t>Time between readings</t>
  </si>
  <si>
    <t>3</t>
  </si>
  <si>
    <t>DMP 40</t>
  </si>
  <si>
    <t>065120002</t>
  </si>
  <si>
    <t>Temperature stability</t>
  </si>
  <si>
    <t xml:space="preserve">   Filter</t>
  </si>
  <si>
    <t>0.22 Hz Bessel</t>
  </si>
  <si>
    <t>Position
degrees</t>
  </si>
  <si>
    <t>Mean Value</t>
  </si>
  <si>
    <t>Std.dev.</t>
  </si>
  <si>
    <t xml:space="preserve">   Bridge Supply</t>
  </si>
  <si>
    <t>5 V</t>
  </si>
  <si>
    <t>°C</t>
  </si>
  <si>
    <t xml:space="preserve">   Measuring Range</t>
  </si>
  <si>
    <t xml:space="preserve">   Mode</t>
  </si>
  <si>
    <t>Absolute</t>
  </si>
  <si>
    <t xml:space="preserve">   Autocal</t>
  </si>
  <si>
    <t>OFF</t>
  </si>
  <si>
    <t>Transducer</t>
  </si>
  <si>
    <t>HBM Z30 s/n 123430023</t>
  </si>
  <si>
    <t>Worksheet protected but without password.</t>
  </si>
  <si>
    <t>Orientation</t>
  </si>
  <si>
    <t>Deflection / mV/V</t>
  </si>
  <si>
    <t>Mean</t>
  </si>
  <si>
    <t>Repeatability</t>
  </si>
  <si>
    <t>Run 1</t>
  </si>
  <si>
    <t>Run 2</t>
  </si>
  <si>
    <r>
      <t>1·10</t>
    </r>
    <r>
      <rPr>
        <b/>
        <vertAlign val="superscript"/>
        <sz val="10"/>
        <color rgb="FF800000"/>
        <rFont val="Arial"/>
        <family val="2"/>
      </rPr>
      <t>-6</t>
    </r>
  </si>
  <si>
    <t>0 Reversibility</t>
  </si>
  <si>
    <t xml:space="preserve">Mean values </t>
  </si>
  <si>
    <t>Reproducibility</t>
  </si>
  <si>
    <t>Reversibility</t>
  </si>
  <si>
    <t>---</t>
  </si>
  <si>
    <t>Mean Run 1</t>
  </si>
  <si>
    <t>Mean Run 2</t>
  </si>
  <si>
    <t>Mean value</t>
  </si>
  <si>
    <t>Savarin / Malinovsky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</si>
</sst>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&quot; &quot;000"/>
    <numFmt numFmtId="165" formatCode="0.000000"/>
    <numFmt numFmtId="166" formatCode="#,##0.0"/>
    <numFmt numFmtId="167" formatCode="d\ mmm\ yyyy"/>
    <numFmt numFmtId="168" formatCode="0.0"/>
  </numFmts>
  <fonts count="15" x14ac:knownFonts="1">
    <font>
      <sz val="10"/>
      <name val="Arial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color rgb="FF800000"/>
      <name val="Arial"/>
      <family val="2"/>
    </font>
    <font>
      <b/>
      <sz val="10"/>
      <color rgb="FFFF0000"/>
      <name val="Arial"/>
      <family val="2"/>
    </font>
    <font>
      <b/>
      <sz val="10"/>
      <color theme="5" tint="-0.499984740745262"/>
      <name val="Arial"/>
      <family val="2"/>
    </font>
    <font>
      <i/>
      <sz val="10"/>
      <color rgb="FF7030A0"/>
      <name val="Arial"/>
      <family val="2"/>
    </font>
    <font>
      <b/>
      <i/>
      <sz val="10"/>
      <color rgb="FF7030A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Up"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</xf>
    <xf numFmtId="164" fontId="0" fillId="3" borderId="3" xfId="0" applyNumberFormat="1" applyFill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quotePrefix="1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1" fillId="4" borderId="0" xfId="0" applyFont="1" applyFill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/>
    </xf>
    <xf numFmtId="164" fontId="1" fillId="4" borderId="1" xfId="0" applyNumberFormat="1" applyFont="1" applyFill="1" applyBorder="1" applyAlignment="1" applyProtection="1">
      <alignment horizontal="center"/>
    </xf>
    <xf numFmtId="164" fontId="11" fillId="4" borderId="1" xfId="0" applyNumberFormat="1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left"/>
    </xf>
    <xf numFmtId="164" fontId="2" fillId="4" borderId="12" xfId="0" applyNumberFormat="1" applyFont="1" applyFill="1" applyBorder="1" applyProtection="1"/>
    <xf numFmtId="0" fontId="0" fillId="4" borderId="12" xfId="0" applyFill="1" applyBorder="1" applyProtection="1"/>
    <xf numFmtId="164" fontId="2" fillId="4" borderId="0" xfId="0" applyNumberFormat="1" applyFont="1" applyFill="1" applyBorder="1" applyProtection="1"/>
    <xf numFmtId="0" fontId="5" fillId="4" borderId="2" xfId="0" applyFont="1" applyFill="1" applyBorder="1" applyAlignment="1" applyProtection="1">
      <alignment horizontal="center"/>
    </xf>
    <xf numFmtId="164" fontId="1" fillId="4" borderId="0" xfId="0" applyNumberFormat="1" applyFont="1" applyFill="1" applyBorder="1" applyProtection="1"/>
    <xf numFmtId="0" fontId="5" fillId="4" borderId="4" xfId="0" applyFont="1" applyFill="1" applyBorder="1" applyAlignment="1" applyProtection="1">
      <alignment horizontal="center"/>
    </xf>
    <xf numFmtId="0" fontId="0" fillId="4" borderId="0" xfId="0" applyFill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164" fontId="3" fillId="4" borderId="0" xfId="0" applyNumberFormat="1" applyFont="1" applyFill="1" applyBorder="1" applyProtection="1"/>
    <xf numFmtId="0" fontId="3" fillId="4" borderId="1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164" fontId="4" fillId="4" borderId="1" xfId="0" applyNumberFormat="1" applyFont="1" applyFill="1" applyBorder="1" applyAlignment="1" applyProtection="1">
      <alignment horizontal="center"/>
    </xf>
    <xf numFmtId="164" fontId="4" fillId="4" borderId="4" xfId="0" applyNumberFormat="1" applyFont="1" applyFill="1" applyBorder="1" applyAlignment="1" applyProtection="1">
      <alignment horizontal="center"/>
    </xf>
    <xf numFmtId="168" fontId="4" fillId="4" borderId="4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164" fontId="10" fillId="4" borderId="1" xfId="0" applyNumberFormat="1" applyFont="1" applyFill="1" applyBorder="1" applyAlignment="1" applyProtection="1">
      <alignment horizontal="center"/>
    </xf>
    <xf numFmtId="168" fontId="10" fillId="4" borderId="4" xfId="0" applyNumberFormat="1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164" fontId="5" fillId="4" borderId="4" xfId="0" applyNumberFormat="1" applyFont="1" applyFill="1" applyBorder="1" applyAlignment="1" applyProtection="1">
      <alignment horizontal="center"/>
    </xf>
    <xf numFmtId="168" fontId="8" fillId="4" borderId="4" xfId="0" applyNumberFormat="1" applyFont="1" applyFill="1" applyBorder="1" applyAlignment="1">
      <alignment horizontal="center"/>
    </xf>
    <xf numFmtId="0" fontId="5" fillId="4" borderId="11" xfId="0" applyFont="1" applyFill="1" applyBorder="1" applyAlignment="1" applyProtection="1">
      <alignment horizontal="center"/>
    </xf>
    <xf numFmtId="165" fontId="6" fillId="4" borderId="0" xfId="0" applyNumberFormat="1" applyFont="1" applyFill="1" applyBorder="1" applyAlignment="1" applyProtection="1">
      <alignment horizontal="center"/>
    </xf>
    <xf numFmtId="164" fontId="4" fillId="4" borderId="4" xfId="0" quotePrefix="1" applyNumberFormat="1" applyFont="1" applyFill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2" fontId="3" fillId="4" borderId="4" xfId="0" applyNumberFormat="1" applyFont="1" applyFill="1" applyBorder="1" applyAlignment="1" applyProtection="1">
      <alignment horizontal="center"/>
    </xf>
    <xf numFmtId="2" fontId="3" fillId="4" borderId="1" xfId="0" applyNumberFormat="1" applyFont="1" applyFill="1" applyBorder="1" applyAlignment="1" applyProtection="1">
      <alignment horizontal="center"/>
    </xf>
    <xf numFmtId="0" fontId="3" fillId="4" borderId="0" xfId="0" applyFont="1" applyFill="1"/>
    <xf numFmtId="4" fontId="1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20" fontId="1" fillId="4" borderId="1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Protection="1"/>
    <xf numFmtId="0" fontId="11" fillId="4" borderId="5" xfId="0" applyFont="1" applyFill="1" applyBorder="1" applyProtection="1"/>
    <xf numFmtId="0" fontId="11" fillId="4" borderId="6" xfId="0" applyFont="1" applyFill="1" applyBorder="1" applyProtection="1"/>
    <xf numFmtId="20" fontId="11" fillId="4" borderId="1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3" fillId="4" borderId="1" xfId="0" quotePrefix="1" applyNumberFormat="1" applyFont="1" applyFill="1" applyBorder="1" applyAlignment="1" applyProtection="1">
      <alignment horizontal="center"/>
      <protection locked="0"/>
    </xf>
    <xf numFmtId="164" fontId="11" fillId="4" borderId="4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/>
    </xf>
    <xf numFmtId="49" fontId="3" fillId="4" borderId="1" xfId="0" quotePrefix="1" applyNumberFormat="1" applyFont="1" applyFill="1" applyBorder="1" applyAlignment="1" applyProtection="1">
      <alignment horizontal="center"/>
    </xf>
    <xf numFmtId="164" fontId="5" fillId="4" borderId="1" xfId="0" applyNumberFormat="1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168" fontId="5" fillId="4" borderId="4" xfId="0" applyNumberFormat="1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opLeftCell="A35" zoomScale="115" zoomScaleNormal="115" workbookViewId="0">
      <selection sqref="A1:G62"/>
    </sheetView>
  </sheetViews>
  <sheetFormatPr baseColWidth="10" defaultColWidth="9.109375" defaultRowHeight="13.2" x14ac:dyDescent="0.25"/>
  <cols>
    <col min="1" max="1" width="11.109375" style="14" bestFit="1" customWidth="1"/>
    <col min="2" max="2" width="6.109375" style="14" bestFit="1" customWidth="1"/>
    <col min="3" max="3" width="9.33203125" style="14" customWidth="1"/>
    <col min="4" max="4" width="9.109375" style="14" customWidth="1"/>
    <col min="5" max="5" width="16.33203125" style="19" bestFit="1" customWidth="1"/>
    <col min="6" max="6" width="15.44140625" style="19" customWidth="1"/>
    <col min="7" max="7" width="11.6640625" style="14" bestFit="1" customWidth="1"/>
    <col min="8" max="8" width="11.6640625" style="14" customWidth="1"/>
    <col min="9" max="9" width="23.109375" style="19" customWidth="1"/>
    <col min="10" max="10" width="22.88671875" style="19" customWidth="1"/>
    <col min="11" max="12" width="14.33203125" style="19" customWidth="1"/>
    <col min="13" max="13" width="12.88671875" style="14" customWidth="1"/>
    <col min="14" max="14" width="14.33203125" style="27" customWidth="1"/>
    <col min="15" max="15" width="9.109375" style="27" customWidth="1"/>
    <col min="16" max="16" width="9.33203125" style="27" customWidth="1"/>
    <col min="17" max="18" width="9.109375" style="27" customWidth="1"/>
    <col min="19" max="16384" width="9.109375" style="14"/>
  </cols>
  <sheetData>
    <row r="1" spans="1:18" s="50" customFormat="1" x14ac:dyDescent="0.25">
      <c r="A1" s="12" t="s">
        <v>0</v>
      </c>
      <c r="B1" s="85" t="s">
        <v>1</v>
      </c>
      <c r="C1" s="86"/>
      <c r="D1" s="12" t="s">
        <v>2</v>
      </c>
      <c r="E1" s="12" t="s">
        <v>3</v>
      </c>
      <c r="F1" s="12" t="s">
        <v>4</v>
      </c>
      <c r="G1" s="12" t="s">
        <v>5</v>
      </c>
      <c r="H1" s="75"/>
      <c r="I1" s="20" t="s">
        <v>6</v>
      </c>
      <c r="J1" s="5">
        <v>44396</v>
      </c>
      <c r="K1" s="72"/>
      <c r="L1" s="87" t="s">
        <v>7</v>
      </c>
      <c r="M1" s="87"/>
      <c r="N1" s="87"/>
      <c r="O1" s="87"/>
      <c r="P1" s="87"/>
      <c r="Q1" s="72"/>
      <c r="R1" s="72"/>
    </row>
    <row r="2" spans="1:18" x14ac:dyDescent="0.25">
      <c r="A2" s="13" t="s">
        <v>8</v>
      </c>
      <c r="B2" s="88" t="s">
        <v>9</v>
      </c>
      <c r="C2" s="89"/>
      <c r="D2" s="13" t="s">
        <v>10</v>
      </c>
      <c r="E2" s="13" t="s">
        <v>11</v>
      </c>
      <c r="F2" s="15" t="s">
        <v>12</v>
      </c>
      <c r="G2" s="13" t="s">
        <v>11</v>
      </c>
      <c r="H2" s="21"/>
      <c r="I2" s="20" t="s">
        <v>13</v>
      </c>
      <c r="J2" s="4" t="s">
        <v>14</v>
      </c>
      <c r="L2" s="90"/>
      <c r="M2" s="90"/>
      <c r="N2" s="76" t="s">
        <v>15</v>
      </c>
      <c r="O2" s="76" t="s">
        <v>16</v>
      </c>
      <c r="P2" s="76" t="s">
        <v>17</v>
      </c>
      <c r="Q2" s="14"/>
      <c r="R2" s="14"/>
    </row>
    <row r="3" spans="1:18" x14ac:dyDescent="0.25">
      <c r="A3" s="12">
        <v>0</v>
      </c>
      <c r="B3" s="56">
        <v>0</v>
      </c>
      <c r="C3" s="57"/>
      <c r="D3" s="58">
        <v>0</v>
      </c>
      <c r="E3" s="9"/>
      <c r="F3" s="6"/>
      <c r="G3" s="77"/>
      <c r="H3" s="21"/>
      <c r="I3" s="20" t="s">
        <v>18</v>
      </c>
      <c r="J3" s="4" t="s">
        <v>19</v>
      </c>
      <c r="L3" s="87" t="s">
        <v>20</v>
      </c>
      <c r="M3" s="87"/>
      <c r="N3" s="4">
        <v>1004.5</v>
      </c>
      <c r="O3" s="4">
        <v>1003.4</v>
      </c>
      <c r="P3" s="49">
        <f>O3-N3</f>
        <v>-1.1000000000000227</v>
      </c>
      <c r="Q3" s="14"/>
      <c r="R3" s="14"/>
    </row>
    <row r="4" spans="1:18" x14ac:dyDescent="0.25">
      <c r="A4" s="59"/>
      <c r="B4" s="56">
        <v>1000</v>
      </c>
      <c r="C4" s="57" t="s">
        <v>21</v>
      </c>
      <c r="D4" s="58">
        <f>D3+1*$J$5/1440</f>
        <v>2.0833333333333333E-3</v>
      </c>
      <c r="E4" s="9"/>
      <c r="F4" s="7"/>
      <c r="G4" s="16">
        <f>E4-E3</f>
        <v>0</v>
      </c>
      <c r="H4" s="21"/>
      <c r="I4" s="20" t="s">
        <v>22</v>
      </c>
      <c r="J4" s="4" t="s">
        <v>60</v>
      </c>
      <c r="L4" s="87" t="s">
        <v>23</v>
      </c>
      <c r="M4" s="87"/>
      <c r="N4" s="68">
        <v>65</v>
      </c>
      <c r="O4" s="68">
        <v>51</v>
      </c>
      <c r="P4" s="49">
        <f>O4-N4</f>
        <v>-14</v>
      </c>
      <c r="Q4" s="14"/>
      <c r="R4" s="14"/>
    </row>
    <row r="5" spans="1:18" x14ac:dyDescent="0.25">
      <c r="A5" s="59"/>
      <c r="B5" s="56">
        <v>0</v>
      </c>
      <c r="C5" s="57"/>
      <c r="D5" s="58">
        <f t="shared" ref="D5:D62" si="0">D4+1*$J$5/1440</f>
        <v>4.1666666666666666E-3</v>
      </c>
      <c r="E5" s="9"/>
      <c r="F5" s="7"/>
      <c r="G5" s="16"/>
      <c r="H5" s="21"/>
      <c r="I5" s="20" t="s">
        <v>24</v>
      </c>
      <c r="J5" s="3" t="s">
        <v>25</v>
      </c>
      <c r="O5" s="14"/>
      <c r="Q5" s="14"/>
      <c r="R5" s="14"/>
    </row>
    <row r="6" spans="1:18" x14ac:dyDescent="0.25">
      <c r="A6" s="59"/>
      <c r="B6" s="56">
        <v>1000</v>
      </c>
      <c r="C6" s="57" t="s">
        <v>21</v>
      </c>
      <c r="D6" s="58">
        <f t="shared" si="0"/>
        <v>6.2500000000000003E-3</v>
      </c>
      <c r="E6" s="1"/>
      <c r="F6" s="7"/>
      <c r="G6" s="16">
        <f>E6-E5</f>
        <v>0</v>
      </c>
      <c r="H6" s="22"/>
      <c r="I6" s="20" t="s">
        <v>26</v>
      </c>
      <c r="J6" s="11" t="s">
        <v>27</v>
      </c>
      <c r="L6" s="91" t="s">
        <v>28</v>
      </c>
      <c r="M6" s="92"/>
      <c r="N6" s="91"/>
      <c r="O6" s="14"/>
      <c r="Q6" s="14"/>
      <c r="R6" s="14"/>
    </row>
    <row r="7" spans="1:18" x14ac:dyDescent="0.25">
      <c r="A7" s="59"/>
      <c r="B7" s="56">
        <v>0</v>
      </c>
      <c r="C7" s="57"/>
      <c r="D7" s="58">
        <f t="shared" si="0"/>
        <v>8.3333333333333332E-3</v>
      </c>
      <c r="E7" s="9"/>
      <c r="F7" s="7"/>
      <c r="G7" s="16"/>
      <c r="H7" s="21"/>
      <c r="I7" s="20" t="s">
        <v>29</v>
      </c>
      <c r="J7" s="70" t="s">
        <v>30</v>
      </c>
      <c r="L7" s="93" t="s">
        <v>31</v>
      </c>
      <c r="M7" s="12" t="s">
        <v>32</v>
      </c>
      <c r="N7" s="12" t="s">
        <v>33</v>
      </c>
      <c r="O7" s="14"/>
      <c r="Q7" s="14"/>
      <c r="R7" s="14"/>
    </row>
    <row r="8" spans="1:18" x14ac:dyDescent="0.25">
      <c r="A8" s="59"/>
      <c r="B8" s="56">
        <v>1000</v>
      </c>
      <c r="C8" s="57" t="s">
        <v>21</v>
      </c>
      <c r="D8" s="58">
        <f t="shared" si="0"/>
        <v>1.0416666666666666E-2</v>
      </c>
      <c r="E8" s="1"/>
      <c r="F8" s="7"/>
      <c r="G8" s="16">
        <f>E8-E7</f>
        <v>0</v>
      </c>
      <c r="H8" s="21"/>
      <c r="I8" s="20" t="s">
        <v>34</v>
      </c>
      <c r="J8" s="70" t="s">
        <v>35</v>
      </c>
      <c r="L8" s="94"/>
      <c r="M8" s="13" t="s">
        <v>36</v>
      </c>
      <c r="N8" s="13" t="s">
        <v>36</v>
      </c>
      <c r="O8" s="14"/>
      <c r="Q8" s="14"/>
      <c r="R8" s="14"/>
    </row>
    <row r="9" spans="1:18" x14ac:dyDescent="0.25">
      <c r="A9" s="59"/>
      <c r="B9" s="56">
        <v>0</v>
      </c>
      <c r="C9" s="57"/>
      <c r="D9" s="58">
        <f t="shared" si="0"/>
        <v>1.2499999999999999E-2</v>
      </c>
      <c r="E9" s="10"/>
      <c r="F9" s="7"/>
      <c r="G9" s="16"/>
      <c r="H9" s="22"/>
      <c r="I9" s="20" t="s">
        <v>37</v>
      </c>
      <c r="J9" s="70" t="str">
        <f>"+/- 2.5 mV/V"</f>
        <v>+/- 2.5 mV/V</v>
      </c>
      <c r="L9" s="32">
        <v>0</v>
      </c>
      <c r="M9" s="51" t="e">
        <f>AVERAGE(F10:F31)</f>
        <v>#DIV/0!</v>
      </c>
      <c r="N9" s="52" t="e">
        <f>STDEV(F10:F31)</f>
        <v>#DIV/0!</v>
      </c>
      <c r="O9" s="14"/>
      <c r="Q9" s="14"/>
      <c r="R9" s="14"/>
    </row>
    <row r="10" spans="1:18" x14ac:dyDescent="0.25">
      <c r="A10" s="59"/>
      <c r="B10" s="56">
        <v>0</v>
      </c>
      <c r="C10" s="57"/>
      <c r="D10" s="58">
        <f t="shared" si="0"/>
        <v>1.4583333333333332E-2</v>
      </c>
      <c r="E10" s="1"/>
      <c r="F10" s="2"/>
      <c r="G10" s="16"/>
      <c r="H10" s="21"/>
      <c r="I10" s="20" t="s">
        <v>38</v>
      </c>
      <c r="J10" s="70" t="s">
        <v>39</v>
      </c>
      <c r="L10" s="32">
        <v>90</v>
      </c>
      <c r="M10" s="52" t="e">
        <f>AVERAGE(F35:F41)</f>
        <v>#DIV/0!</v>
      </c>
      <c r="N10" s="52" t="e">
        <f>STDEV(F35:F41)</f>
        <v>#DIV/0!</v>
      </c>
      <c r="O10" s="14"/>
      <c r="Q10" s="14"/>
      <c r="R10" s="14"/>
    </row>
    <row r="11" spans="1:18" x14ac:dyDescent="0.25">
      <c r="A11" s="59"/>
      <c r="B11" s="56">
        <v>200</v>
      </c>
      <c r="C11" s="57"/>
      <c r="D11" s="58">
        <f t="shared" si="0"/>
        <v>1.6666666666666666E-2</v>
      </c>
      <c r="E11" s="1"/>
      <c r="F11" s="2"/>
      <c r="G11" s="17">
        <f t="shared" ref="G11:G20" si="1">E11-$E$10</f>
        <v>0</v>
      </c>
      <c r="H11" s="21"/>
      <c r="I11" s="20" t="s">
        <v>40</v>
      </c>
      <c r="J11" s="4" t="s">
        <v>41</v>
      </c>
      <c r="L11" s="32">
        <v>180</v>
      </c>
      <c r="M11" s="52" t="e">
        <f>AVERAGE(F45:F51)</f>
        <v>#DIV/0!</v>
      </c>
      <c r="N11" s="52" t="e">
        <f>STDEV(F45:F51)</f>
        <v>#DIV/0!</v>
      </c>
      <c r="Q11" s="14"/>
      <c r="R11" s="14"/>
    </row>
    <row r="12" spans="1:18" x14ac:dyDescent="0.25">
      <c r="A12" s="59"/>
      <c r="B12" s="56">
        <v>400</v>
      </c>
      <c r="C12" s="57"/>
      <c r="D12" s="58">
        <f t="shared" si="0"/>
        <v>1.8749999999999999E-2</v>
      </c>
      <c r="E12" s="1"/>
      <c r="F12" s="2"/>
      <c r="G12" s="17">
        <f t="shared" si="1"/>
        <v>0</v>
      </c>
      <c r="I12" s="69" t="s">
        <v>42</v>
      </c>
      <c r="J12" s="66" t="s">
        <v>43</v>
      </c>
      <c r="L12" s="32">
        <v>270</v>
      </c>
      <c r="M12" s="52" t="e">
        <f>AVERAGE(F55:F62)</f>
        <v>#DIV/0!</v>
      </c>
      <c r="N12" s="52" t="e">
        <f>STDEV(F55:F62)</f>
        <v>#DIV/0!</v>
      </c>
      <c r="Q12" s="14"/>
      <c r="R12" s="14"/>
    </row>
    <row r="13" spans="1:18" x14ac:dyDescent="0.25">
      <c r="A13" s="59"/>
      <c r="B13" s="56">
        <v>600</v>
      </c>
      <c r="C13" s="57"/>
      <c r="D13" s="58">
        <f t="shared" si="0"/>
        <v>2.0833333333333332E-2</v>
      </c>
      <c r="E13" s="1"/>
      <c r="F13" s="2"/>
      <c r="G13" s="17">
        <f t="shared" si="1"/>
        <v>0</v>
      </c>
      <c r="H13" s="23"/>
      <c r="I13" s="95" t="s">
        <v>44</v>
      </c>
      <c r="J13" s="95"/>
      <c r="L13" s="53"/>
      <c r="M13" s="54" t="e">
        <f>AVERAGE(M9:M12)</f>
        <v>#DIV/0!</v>
      </c>
      <c r="N13" s="55" t="e">
        <f>STDEV(F10:F31,F35:F41,F45:F51,F55:F62)</f>
        <v>#DIV/0!</v>
      </c>
    </row>
    <row r="14" spans="1:18" x14ac:dyDescent="0.25">
      <c r="A14" s="59"/>
      <c r="B14" s="56">
        <v>800</v>
      </c>
      <c r="C14" s="57"/>
      <c r="D14" s="58">
        <f t="shared" si="0"/>
        <v>2.2916666666666665E-2</v>
      </c>
      <c r="E14" s="1"/>
      <c r="F14" s="2"/>
      <c r="G14" s="17">
        <f t="shared" si="1"/>
        <v>0</v>
      </c>
      <c r="H14" s="23"/>
    </row>
    <row r="15" spans="1:18" x14ac:dyDescent="0.25">
      <c r="A15" s="59"/>
      <c r="B15" s="56">
        <v>1000</v>
      </c>
      <c r="C15" s="57"/>
      <c r="D15" s="58">
        <f t="shared" si="0"/>
        <v>2.4999999999999998E-2</v>
      </c>
      <c r="E15" s="1"/>
      <c r="F15" s="2"/>
      <c r="G15" s="17">
        <f t="shared" si="1"/>
        <v>0</v>
      </c>
      <c r="I15" s="24" t="s">
        <v>45</v>
      </c>
      <c r="J15" s="80" t="s">
        <v>1</v>
      </c>
      <c r="K15" s="96" t="s">
        <v>46</v>
      </c>
      <c r="L15" s="97"/>
      <c r="M15" s="24" t="s">
        <v>47</v>
      </c>
      <c r="N15" s="24" t="s">
        <v>48</v>
      </c>
    </row>
    <row r="16" spans="1:18" ht="15.6" x14ac:dyDescent="0.25">
      <c r="A16" s="59"/>
      <c r="B16" s="60">
        <v>800</v>
      </c>
      <c r="C16" s="61"/>
      <c r="D16" s="62">
        <f t="shared" si="0"/>
        <v>2.7083333333333331E-2</v>
      </c>
      <c r="E16" s="1"/>
      <c r="F16" s="2"/>
      <c r="G16" s="18">
        <f t="shared" si="1"/>
        <v>0</v>
      </c>
      <c r="H16" s="25"/>
      <c r="I16" s="26" t="s">
        <v>8</v>
      </c>
      <c r="J16" s="34" t="s">
        <v>9</v>
      </c>
      <c r="K16" s="73" t="s">
        <v>49</v>
      </c>
      <c r="L16" s="74" t="s">
        <v>50</v>
      </c>
      <c r="M16" s="26" t="s">
        <v>11</v>
      </c>
      <c r="N16" s="26" t="s">
        <v>51</v>
      </c>
    </row>
    <row r="17" spans="1:14" x14ac:dyDescent="0.25">
      <c r="A17" s="59"/>
      <c r="B17" s="60">
        <v>600</v>
      </c>
      <c r="C17" s="61"/>
      <c r="D17" s="62">
        <f t="shared" si="0"/>
        <v>2.9166666666666664E-2</v>
      </c>
      <c r="E17" s="1"/>
      <c r="F17" s="2"/>
      <c r="G17" s="18">
        <f t="shared" si="1"/>
        <v>0</v>
      </c>
      <c r="H17" s="25"/>
      <c r="I17" s="98">
        <v>0</v>
      </c>
      <c r="J17" s="35">
        <v>200</v>
      </c>
      <c r="K17" s="36">
        <f>G11</f>
        <v>0</v>
      </c>
      <c r="L17" s="36">
        <f>G22</f>
        <v>0</v>
      </c>
      <c r="M17" s="44">
        <f>AVERAGE(K17:L17)</f>
        <v>0</v>
      </c>
      <c r="N17" s="38" t="e">
        <f>ABS(K17-L17)/AVERAGE(K17:L17)*1000000</f>
        <v>#DIV/0!</v>
      </c>
    </row>
    <row r="18" spans="1:14" x14ac:dyDescent="0.25">
      <c r="A18" s="59"/>
      <c r="B18" s="60">
        <v>400</v>
      </c>
      <c r="C18" s="61"/>
      <c r="D18" s="62">
        <f t="shared" si="0"/>
        <v>3.1249999999999997E-2</v>
      </c>
      <c r="E18" s="1"/>
      <c r="F18" s="2"/>
      <c r="G18" s="18">
        <f t="shared" si="1"/>
        <v>0</v>
      </c>
      <c r="I18" s="99"/>
      <c r="J18" s="39">
        <v>400</v>
      </c>
      <c r="K18" s="36">
        <f t="shared" ref="K18:K25" si="2">G12</f>
        <v>0</v>
      </c>
      <c r="L18" s="36">
        <f>G23</f>
        <v>0</v>
      </c>
      <c r="M18" s="44">
        <f t="shared" ref="M18:M25" si="3">AVERAGE(K18:L18)</f>
        <v>0</v>
      </c>
      <c r="N18" s="38" t="e">
        <f>ABS(K18-L18)/AVERAGE(K18:L18)*1000000</f>
        <v>#DIV/0!</v>
      </c>
    </row>
    <row r="19" spans="1:14" x14ac:dyDescent="0.25">
      <c r="A19" s="59"/>
      <c r="B19" s="60">
        <v>200</v>
      </c>
      <c r="C19" s="61"/>
      <c r="D19" s="62">
        <f t="shared" si="0"/>
        <v>3.3333333333333333E-2</v>
      </c>
      <c r="E19" s="1"/>
      <c r="F19" s="2"/>
      <c r="G19" s="18">
        <f t="shared" si="1"/>
        <v>0</v>
      </c>
      <c r="H19" s="25"/>
      <c r="I19" s="99"/>
      <c r="J19" s="39">
        <v>600</v>
      </c>
      <c r="K19" s="36">
        <f t="shared" si="2"/>
        <v>0</v>
      </c>
      <c r="L19" s="36">
        <f>G24</f>
        <v>0</v>
      </c>
      <c r="M19" s="44">
        <f t="shared" si="3"/>
        <v>0</v>
      </c>
      <c r="N19" s="38" t="e">
        <f t="shared" ref="N19:N25" si="4">ABS(K19-L19)/AVERAGE(K19:L19)*1000000</f>
        <v>#DIV/0!</v>
      </c>
    </row>
    <row r="20" spans="1:14" x14ac:dyDescent="0.25">
      <c r="A20" s="59"/>
      <c r="B20" s="60">
        <v>0</v>
      </c>
      <c r="C20" s="61"/>
      <c r="D20" s="62">
        <f t="shared" si="0"/>
        <v>3.5416666666666666E-2</v>
      </c>
      <c r="E20" s="1"/>
      <c r="F20" s="2"/>
      <c r="G20" s="18">
        <f t="shared" si="1"/>
        <v>0</v>
      </c>
      <c r="H20" s="25"/>
      <c r="I20" s="99"/>
      <c r="J20" s="39">
        <v>800</v>
      </c>
      <c r="K20" s="36">
        <f t="shared" si="2"/>
        <v>0</v>
      </c>
      <c r="L20" s="36">
        <f t="shared" ref="L20:L25" si="5">G25</f>
        <v>0</v>
      </c>
      <c r="M20" s="44">
        <f>AVERAGE(K20:L20)</f>
        <v>0</v>
      </c>
      <c r="N20" s="38" t="e">
        <f t="shared" si="4"/>
        <v>#DIV/0!</v>
      </c>
    </row>
    <row r="21" spans="1:14" x14ac:dyDescent="0.25">
      <c r="A21" s="59"/>
      <c r="B21" s="56">
        <v>0</v>
      </c>
      <c r="C21" s="57"/>
      <c r="D21" s="58">
        <f t="shared" si="0"/>
        <v>3.7499999999999999E-2</v>
      </c>
      <c r="E21" s="1"/>
      <c r="F21" s="2"/>
      <c r="G21" s="32"/>
      <c r="I21" s="99"/>
      <c r="J21" s="39">
        <v>1000</v>
      </c>
      <c r="K21" s="36">
        <f>G15</f>
        <v>0</v>
      </c>
      <c r="L21" s="36">
        <f>G26</f>
        <v>0</v>
      </c>
      <c r="M21" s="44">
        <f t="shared" si="3"/>
        <v>0</v>
      </c>
      <c r="N21" s="38" t="e">
        <f t="shared" si="4"/>
        <v>#DIV/0!</v>
      </c>
    </row>
    <row r="22" spans="1:14" x14ac:dyDescent="0.25">
      <c r="A22" s="59"/>
      <c r="B22" s="56">
        <v>200</v>
      </c>
      <c r="C22" s="57"/>
      <c r="D22" s="58">
        <f t="shared" si="0"/>
        <v>3.9583333333333331E-2</v>
      </c>
      <c r="E22" s="1"/>
      <c r="F22" s="2"/>
      <c r="G22" s="17">
        <f>E22-$E$21</f>
        <v>0</v>
      </c>
      <c r="H22" s="25"/>
      <c r="I22" s="82" t="s">
        <v>52</v>
      </c>
      <c r="J22" s="40">
        <v>800</v>
      </c>
      <c r="K22" s="41">
        <f>G16</f>
        <v>0</v>
      </c>
      <c r="L22" s="41">
        <f t="shared" si="5"/>
        <v>0</v>
      </c>
      <c r="M22" s="67">
        <f>AVERAGE(K22:L22)</f>
        <v>0</v>
      </c>
      <c r="N22" s="42" t="e">
        <f>ABS(K22-L22)/AVERAGE(K22:L22)*1000000</f>
        <v>#DIV/0!</v>
      </c>
    </row>
    <row r="23" spans="1:14" x14ac:dyDescent="0.25">
      <c r="A23" s="59"/>
      <c r="B23" s="56">
        <v>400</v>
      </c>
      <c r="C23" s="57"/>
      <c r="D23" s="58">
        <f t="shared" si="0"/>
        <v>4.1666666666666664E-2</v>
      </c>
      <c r="E23" s="1"/>
      <c r="F23" s="2"/>
      <c r="G23" s="17">
        <f t="shared" ref="G23:G30" si="6">E23-$E$21</f>
        <v>0</v>
      </c>
      <c r="H23" s="25"/>
      <c r="I23" s="83"/>
      <c r="J23" s="40">
        <v>600</v>
      </c>
      <c r="K23" s="41">
        <f t="shared" si="2"/>
        <v>0</v>
      </c>
      <c r="L23" s="41">
        <f t="shared" si="5"/>
        <v>0</v>
      </c>
      <c r="M23" s="67">
        <f t="shared" si="3"/>
        <v>0</v>
      </c>
      <c r="N23" s="42" t="e">
        <f t="shared" si="4"/>
        <v>#DIV/0!</v>
      </c>
    </row>
    <row r="24" spans="1:14" x14ac:dyDescent="0.25">
      <c r="A24" s="59"/>
      <c r="B24" s="56">
        <v>600</v>
      </c>
      <c r="C24" s="57"/>
      <c r="D24" s="58">
        <f t="shared" si="0"/>
        <v>4.3749999999999997E-2</v>
      </c>
      <c r="E24" s="1"/>
      <c r="F24" s="2"/>
      <c r="G24" s="17">
        <f t="shared" si="6"/>
        <v>0</v>
      </c>
      <c r="H24" s="25"/>
      <c r="I24" s="83"/>
      <c r="J24" s="40">
        <v>400</v>
      </c>
      <c r="K24" s="41">
        <f t="shared" si="2"/>
        <v>0</v>
      </c>
      <c r="L24" s="41">
        <f t="shared" si="5"/>
        <v>0</v>
      </c>
      <c r="M24" s="67">
        <f t="shared" si="3"/>
        <v>0</v>
      </c>
      <c r="N24" s="42" t="e">
        <f t="shared" si="4"/>
        <v>#DIV/0!</v>
      </c>
    </row>
    <row r="25" spans="1:14" x14ac:dyDescent="0.25">
      <c r="A25" s="59"/>
      <c r="B25" s="56">
        <v>800</v>
      </c>
      <c r="C25" s="57"/>
      <c r="D25" s="58">
        <f t="shared" si="0"/>
        <v>4.583333333333333E-2</v>
      </c>
      <c r="E25" s="1"/>
      <c r="F25" s="2"/>
      <c r="G25" s="17">
        <f>E25-$E$21</f>
        <v>0</v>
      </c>
      <c r="H25" s="25"/>
      <c r="I25" s="84"/>
      <c r="J25" s="40">
        <v>200</v>
      </c>
      <c r="K25" s="41">
        <f t="shared" si="2"/>
        <v>0</v>
      </c>
      <c r="L25" s="41">
        <f t="shared" si="5"/>
        <v>0</v>
      </c>
      <c r="M25" s="67">
        <f t="shared" si="3"/>
        <v>0</v>
      </c>
      <c r="N25" s="42" t="e">
        <f t="shared" si="4"/>
        <v>#DIV/0!</v>
      </c>
    </row>
    <row r="26" spans="1:14" x14ac:dyDescent="0.25">
      <c r="A26" s="59"/>
      <c r="B26" s="56">
        <v>1000</v>
      </c>
      <c r="C26" s="57"/>
      <c r="D26" s="58">
        <f t="shared" si="0"/>
        <v>4.7916666666666663E-2</v>
      </c>
      <c r="E26" s="1"/>
      <c r="F26" s="2"/>
      <c r="G26" s="17">
        <f t="shared" si="6"/>
        <v>0</v>
      </c>
      <c r="H26" s="25"/>
      <c r="I26" s="99">
        <v>90</v>
      </c>
      <c r="J26" s="39">
        <v>200</v>
      </c>
      <c r="K26" s="71">
        <f>G36</f>
        <v>0</v>
      </c>
      <c r="L26" s="36"/>
      <c r="M26" s="44"/>
      <c r="N26" s="38"/>
    </row>
    <row r="27" spans="1:14" x14ac:dyDescent="0.25">
      <c r="A27" s="59"/>
      <c r="B27" s="60">
        <v>800</v>
      </c>
      <c r="C27" s="61"/>
      <c r="D27" s="62">
        <f t="shared" si="0"/>
        <v>4.9999999999999996E-2</v>
      </c>
      <c r="E27" s="1"/>
      <c r="F27" s="2"/>
      <c r="G27" s="18">
        <f t="shared" si="6"/>
        <v>0</v>
      </c>
      <c r="H27" s="25"/>
      <c r="I27" s="99"/>
      <c r="J27" s="39">
        <v>400</v>
      </c>
      <c r="K27" s="71">
        <f>G37</f>
        <v>0</v>
      </c>
      <c r="L27" s="36"/>
      <c r="M27" s="44"/>
      <c r="N27" s="38"/>
    </row>
    <row r="28" spans="1:14" x14ac:dyDescent="0.25">
      <c r="A28" s="59"/>
      <c r="B28" s="60">
        <v>600</v>
      </c>
      <c r="C28" s="61"/>
      <c r="D28" s="62">
        <f t="shared" si="0"/>
        <v>5.2083333333333329E-2</v>
      </c>
      <c r="E28" s="1"/>
      <c r="F28" s="2"/>
      <c r="G28" s="18">
        <f>E28-$E$21</f>
        <v>0</v>
      </c>
      <c r="H28" s="25"/>
      <c r="I28" s="99"/>
      <c r="J28" s="39">
        <v>600</v>
      </c>
      <c r="K28" s="71">
        <f>G38</f>
        <v>0</v>
      </c>
      <c r="L28" s="36"/>
      <c r="M28" s="44"/>
      <c r="N28" s="38"/>
    </row>
    <row r="29" spans="1:14" x14ac:dyDescent="0.25">
      <c r="A29" s="59"/>
      <c r="B29" s="60">
        <v>400</v>
      </c>
      <c r="C29" s="61"/>
      <c r="D29" s="62">
        <f t="shared" si="0"/>
        <v>5.4166666666666662E-2</v>
      </c>
      <c r="E29" s="1"/>
      <c r="F29" s="2"/>
      <c r="G29" s="18">
        <f t="shared" si="6"/>
        <v>0</v>
      </c>
      <c r="H29" s="25"/>
      <c r="I29" s="99"/>
      <c r="J29" s="39">
        <v>800</v>
      </c>
      <c r="K29" s="71">
        <f>G39</f>
        <v>0</v>
      </c>
      <c r="L29" s="36"/>
      <c r="M29" s="44"/>
      <c r="N29" s="38"/>
    </row>
    <row r="30" spans="1:14" x14ac:dyDescent="0.25">
      <c r="A30" s="59"/>
      <c r="B30" s="60">
        <v>200</v>
      </c>
      <c r="C30" s="61"/>
      <c r="D30" s="62">
        <f t="shared" si="0"/>
        <v>5.6249999999999994E-2</v>
      </c>
      <c r="E30" s="1"/>
      <c r="F30" s="2"/>
      <c r="G30" s="18">
        <f t="shared" si="6"/>
        <v>0</v>
      </c>
      <c r="H30" s="25"/>
      <c r="I30" s="99"/>
      <c r="J30" s="39">
        <v>1000</v>
      </c>
      <c r="K30" s="71">
        <f>G40</f>
        <v>0</v>
      </c>
      <c r="L30" s="36"/>
      <c r="M30" s="44"/>
      <c r="N30" s="38"/>
    </row>
    <row r="31" spans="1:14" x14ac:dyDescent="0.25">
      <c r="A31" s="59"/>
      <c r="B31" s="60">
        <v>0</v>
      </c>
      <c r="C31" s="61"/>
      <c r="D31" s="62">
        <f t="shared" si="0"/>
        <v>5.8333333333333327E-2</v>
      </c>
      <c r="E31" s="1"/>
      <c r="F31" s="2"/>
      <c r="G31" s="18">
        <f>E31-$E$21</f>
        <v>0</v>
      </c>
      <c r="H31" s="25"/>
      <c r="I31" s="99">
        <v>180</v>
      </c>
      <c r="J31" s="39">
        <v>200</v>
      </c>
      <c r="K31" s="71">
        <f>G46</f>
        <v>0</v>
      </c>
      <c r="L31" s="36"/>
      <c r="M31" s="44"/>
      <c r="N31" s="38"/>
    </row>
    <row r="32" spans="1:14" x14ac:dyDescent="0.25">
      <c r="A32" s="63">
        <v>90</v>
      </c>
      <c r="B32" s="56">
        <v>0</v>
      </c>
      <c r="C32" s="57"/>
      <c r="D32" s="58">
        <f t="shared" si="0"/>
        <v>6.041666666666666E-2</v>
      </c>
      <c r="E32" s="1"/>
      <c r="F32" s="7"/>
      <c r="G32" s="16"/>
      <c r="H32" s="23"/>
      <c r="I32" s="99"/>
      <c r="J32" s="39">
        <v>400</v>
      </c>
      <c r="K32" s="71">
        <f>G47</f>
        <v>0</v>
      </c>
      <c r="L32" s="36"/>
      <c r="M32" s="44"/>
      <c r="N32" s="38"/>
    </row>
    <row r="33" spans="1:14" x14ac:dyDescent="0.25">
      <c r="A33" s="64"/>
      <c r="B33" s="56">
        <v>1000</v>
      </c>
      <c r="C33" s="57" t="s">
        <v>21</v>
      </c>
      <c r="D33" s="58">
        <f t="shared" si="0"/>
        <v>6.2499999999999993E-2</v>
      </c>
      <c r="E33" s="1"/>
      <c r="F33" s="7"/>
      <c r="G33" s="16">
        <f>E33-E32</f>
        <v>0</v>
      </c>
      <c r="H33" s="27"/>
      <c r="I33" s="99"/>
      <c r="J33" s="39">
        <v>600</v>
      </c>
      <c r="K33" s="71">
        <f>G48</f>
        <v>0</v>
      </c>
      <c r="L33" s="36"/>
      <c r="M33" s="44"/>
      <c r="N33" s="38"/>
    </row>
    <row r="34" spans="1:14" x14ac:dyDescent="0.25">
      <c r="A34" s="64"/>
      <c r="B34" s="56">
        <v>0</v>
      </c>
      <c r="C34" s="57"/>
      <c r="D34" s="58">
        <f t="shared" si="0"/>
        <v>6.4583333333333326E-2</v>
      </c>
      <c r="E34" s="10"/>
      <c r="F34" s="8"/>
      <c r="G34" s="77"/>
      <c r="H34" s="27"/>
      <c r="I34" s="99"/>
      <c r="J34" s="39">
        <v>800</v>
      </c>
      <c r="K34" s="71">
        <f>G49</f>
        <v>0</v>
      </c>
      <c r="L34" s="36"/>
      <c r="M34" s="44"/>
      <c r="N34" s="38"/>
    </row>
    <row r="35" spans="1:14" x14ac:dyDescent="0.25">
      <c r="A35" s="64"/>
      <c r="B35" s="56">
        <v>0</v>
      </c>
      <c r="C35" s="57"/>
      <c r="D35" s="58">
        <f t="shared" si="0"/>
        <v>6.6666666666666666E-2</v>
      </c>
      <c r="E35" s="1"/>
      <c r="F35" s="2"/>
      <c r="G35" s="17"/>
      <c r="H35" s="27"/>
      <c r="I35" s="99"/>
      <c r="J35" s="39">
        <v>1000</v>
      </c>
      <c r="K35" s="71">
        <f>G50</f>
        <v>0</v>
      </c>
      <c r="L35" s="36"/>
      <c r="M35" s="44"/>
      <c r="N35" s="38"/>
    </row>
    <row r="36" spans="1:14" x14ac:dyDescent="0.25">
      <c r="A36" s="64"/>
      <c r="B36" s="56">
        <v>200</v>
      </c>
      <c r="C36" s="57"/>
      <c r="D36" s="58">
        <f t="shared" si="0"/>
        <v>6.8750000000000006E-2</v>
      </c>
      <c r="E36" s="1"/>
      <c r="F36" s="2"/>
      <c r="G36" s="17">
        <f>E36-$E$35</f>
        <v>0</v>
      </c>
      <c r="H36" s="27"/>
      <c r="I36" s="99">
        <v>270</v>
      </c>
      <c r="J36" s="39">
        <v>200</v>
      </c>
      <c r="K36" s="71">
        <f>G56</f>
        <v>0</v>
      </c>
      <c r="L36" s="36"/>
      <c r="M36" s="44"/>
      <c r="N36" s="38"/>
    </row>
    <row r="37" spans="1:14" x14ac:dyDescent="0.25">
      <c r="A37" s="64"/>
      <c r="B37" s="56">
        <v>400</v>
      </c>
      <c r="C37" s="57"/>
      <c r="D37" s="58">
        <f t="shared" si="0"/>
        <v>7.0833333333333345E-2</v>
      </c>
      <c r="E37" s="1"/>
      <c r="F37" s="2"/>
      <c r="G37" s="17">
        <f t="shared" ref="G37:G40" si="7">E37-$E$35</f>
        <v>0</v>
      </c>
      <c r="H37" s="27"/>
      <c r="I37" s="99"/>
      <c r="J37" s="39">
        <v>400</v>
      </c>
      <c r="K37" s="71">
        <f>G57</f>
        <v>0</v>
      </c>
      <c r="L37" s="36"/>
      <c r="M37" s="44"/>
      <c r="N37" s="38"/>
    </row>
    <row r="38" spans="1:14" x14ac:dyDescent="0.25">
      <c r="A38" s="64"/>
      <c r="B38" s="56">
        <v>600</v>
      </c>
      <c r="C38" s="57"/>
      <c r="D38" s="58">
        <f t="shared" si="0"/>
        <v>7.2916666666666685E-2</v>
      </c>
      <c r="E38" s="1"/>
      <c r="F38" s="2"/>
      <c r="G38" s="17">
        <f t="shared" si="7"/>
        <v>0</v>
      </c>
      <c r="H38" s="27"/>
      <c r="I38" s="99"/>
      <c r="J38" s="39">
        <v>600</v>
      </c>
      <c r="K38" s="71">
        <f>G58</f>
        <v>0</v>
      </c>
      <c r="L38" s="36"/>
      <c r="M38" s="44"/>
      <c r="N38" s="38"/>
    </row>
    <row r="39" spans="1:14" x14ac:dyDescent="0.25">
      <c r="A39" s="64"/>
      <c r="B39" s="56">
        <v>800</v>
      </c>
      <c r="C39" s="57"/>
      <c r="D39" s="58">
        <f t="shared" si="0"/>
        <v>7.5000000000000025E-2</v>
      </c>
      <c r="E39" s="1"/>
      <c r="F39" s="2"/>
      <c r="G39" s="17">
        <f>E39-$E$35</f>
        <v>0</v>
      </c>
      <c r="H39" s="27"/>
      <c r="I39" s="99"/>
      <c r="J39" s="39">
        <v>800</v>
      </c>
      <c r="K39" s="71">
        <f>G59</f>
        <v>0</v>
      </c>
      <c r="L39" s="36"/>
      <c r="M39" s="44"/>
      <c r="N39" s="38"/>
    </row>
    <row r="40" spans="1:14" x14ac:dyDescent="0.25">
      <c r="A40" s="64"/>
      <c r="B40" s="56">
        <v>1000</v>
      </c>
      <c r="C40" s="57"/>
      <c r="D40" s="58">
        <f t="shared" si="0"/>
        <v>7.7083333333333365E-2</v>
      </c>
      <c r="E40" s="1"/>
      <c r="F40" s="2"/>
      <c r="G40" s="17">
        <f t="shared" si="7"/>
        <v>0</v>
      </c>
      <c r="H40" s="27"/>
      <c r="I40" s="99"/>
      <c r="J40" s="39">
        <v>1000</v>
      </c>
      <c r="K40" s="71">
        <f>G60</f>
        <v>0</v>
      </c>
      <c r="L40" s="36"/>
      <c r="M40" s="44"/>
      <c r="N40" s="38"/>
    </row>
    <row r="41" spans="1:14" x14ac:dyDescent="0.25">
      <c r="A41" s="65"/>
      <c r="B41" s="56">
        <v>0</v>
      </c>
      <c r="C41" s="57"/>
      <c r="D41" s="58">
        <f t="shared" si="0"/>
        <v>7.9166666666666705E-2</v>
      </c>
      <c r="E41" s="1"/>
      <c r="F41" s="2"/>
      <c r="G41" s="17">
        <f>E41-$E$35</f>
        <v>0</v>
      </c>
      <c r="H41" s="27"/>
    </row>
    <row r="42" spans="1:14" x14ac:dyDescent="0.25">
      <c r="A42" s="63">
        <v>180</v>
      </c>
      <c r="B42" s="56">
        <v>0</v>
      </c>
      <c r="C42" s="57"/>
      <c r="D42" s="58">
        <f t="shared" si="0"/>
        <v>8.1250000000000044E-2</v>
      </c>
      <c r="E42" s="1"/>
      <c r="F42" s="7"/>
      <c r="G42" s="16"/>
      <c r="H42" s="27"/>
      <c r="J42" s="100" t="s">
        <v>53</v>
      </c>
      <c r="K42" s="100"/>
      <c r="L42" s="100"/>
    </row>
    <row r="43" spans="1:14" x14ac:dyDescent="0.25">
      <c r="A43" s="64"/>
      <c r="B43" s="56">
        <v>1000</v>
      </c>
      <c r="C43" s="57" t="s">
        <v>21</v>
      </c>
      <c r="D43" s="58">
        <f t="shared" si="0"/>
        <v>8.3333333333333384E-2</v>
      </c>
      <c r="E43" s="1"/>
      <c r="F43" s="7"/>
      <c r="G43" s="16">
        <f>E43-E42</f>
        <v>0</v>
      </c>
      <c r="H43" s="27"/>
      <c r="J43" s="24" t="s">
        <v>1</v>
      </c>
      <c r="K43" s="79" t="s">
        <v>47</v>
      </c>
      <c r="L43" s="24" t="s">
        <v>54</v>
      </c>
    </row>
    <row r="44" spans="1:14" ht="15.6" x14ac:dyDescent="0.25">
      <c r="A44" s="64"/>
      <c r="B44" s="56">
        <v>0</v>
      </c>
      <c r="C44" s="57"/>
      <c r="D44" s="58">
        <f t="shared" si="0"/>
        <v>8.5416666666666724E-2</v>
      </c>
      <c r="E44" s="10"/>
      <c r="F44" s="8"/>
      <c r="G44" s="77"/>
      <c r="H44" s="23"/>
      <c r="J44" s="26" t="s">
        <v>9</v>
      </c>
      <c r="K44" s="43" t="s">
        <v>11</v>
      </c>
      <c r="L44" s="26" t="s">
        <v>51</v>
      </c>
    </row>
    <row r="45" spans="1:14" x14ac:dyDescent="0.25">
      <c r="A45" s="64"/>
      <c r="B45" s="56">
        <v>0</v>
      </c>
      <c r="C45" s="57"/>
      <c r="D45" s="58">
        <f t="shared" si="0"/>
        <v>8.7500000000000064E-2</v>
      </c>
      <c r="E45" s="1"/>
      <c r="F45" s="2"/>
      <c r="G45" s="17"/>
      <c r="H45" s="23"/>
      <c r="J45" s="35">
        <v>200</v>
      </c>
      <c r="K45" s="44">
        <f>AVERAGE(K17,K26,K31,K36)</f>
        <v>0</v>
      </c>
      <c r="L45" s="81">
        <f>STDEV(K17,K26,K31,K36)/SQRT(4)*1000000</f>
        <v>0</v>
      </c>
    </row>
    <row r="46" spans="1:14" x14ac:dyDescent="0.25">
      <c r="A46" s="64"/>
      <c r="B46" s="56">
        <v>200</v>
      </c>
      <c r="C46" s="57"/>
      <c r="D46" s="58">
        <f t="shared" si="0"/>
        <v>8.9583333333333404E-2</v>
      </c>
      <c r="E46" s="1"/>
      <c r="F46" s="2"/>
      <c r="G46" s="17">
        <f>E46-$E$45</f>
        <v>0</v>
      </c>
      <c r="J46" s="39">
        <v>400</v>
      </c>
      <c r="K46" s="44">
        <f t="shared" ref="K46:K49" si="8">AVERAGE(K18,K27,K32,K37)</f>
        <v>0</v>
      </c>
      <c r="L46" s="81">
        <f>STDEV(K18,K27,K32,K37)/SQRT(4)*1000000</f>
        <v>0</v>
      </c>
      <c r="M46" s="27"/>
    </row>
    <row r="47" spans="1:14" x14ac:dyDescent="0.25">
      <c r="A47" s="64"/>
      <c r="B47" s="56">
        <v>400</v>
      </c>
      <c r="C47" s="57"/>
      <c r="D47" s="58">
        <f t="shared" si="0"/>
        <v>9.1666666666666743E-2</v>
      </c>
      <c r="E47" s="1"/>
      <c r="F47" s="2"/>
      <c r="G47" s="17">
        <f>E47-$E$45</f>
        <v>0</v>
      </c>
      <c r="H47" s="25"/>
      <c r="J47" s="39">
        <v>600</v>
      </c>
      <c r="K47" s="44">
        <f t="shared" si="8"/>
        <v>0</v>
      </c>
      <c r="L47" s="81">
        <f>STDEV(K19,K28,K33,K38)/SQRT(4)*1000000</f>
        <v>0</v>
      </c>
      <c r="M47" s="27"/>
    </row>
    <row r="48" spans="1:14" x14ac:dyDescent="0.25">
      <c r="A48" s="64"/>
      <c r="B48" s="56">
        <v>600</v>
      </c>
      <c r="C48" s="57"/>
      <c r="D48" s="58">
        <f t="shared" si="0"/>
        <v>9.3750000000000083E-2</v>
      </c>
      <c r="E48" s="1"/>
      <c r="F48" s="2"/>
      <c r="G48" s="17">
        <f>E48-$E$45</f>
        <v>0</v>
      </c>
      <c r="H48" s="25"/>
      <c r="J48" s="39">
        <v>800</v>
      </c>
      <c r="K48" s="44">
        <f>AVERAGE(K20,K29,K34,K39)</f>
        <v>0</v>
      </c>
      <c r="L48" s="81">
        <f t="shared" ref="L48:L49" si="9">STDEV(K20,K29,K34,K39)/SQRT(4)*1000000</f>
        <v>0</v>
      </c>
      <c r="M48" s="27"/>
    </row>
    <row r="49" spans="1:18" x14ac:dyDescent="0.25">
      <c r="A49" s="64"/>
      <c r="B49" s="56">
        <v>800</v>
      </c>
      <c r="C49" s="57"/>
      <c r="D49" s="58">
        <f t="shared" si="0"/>
        <v>9.5833333333333423E-2</v>
      </c>
      <c r="E49" s="1"/>
      <c r="F49" s="2"/>
      <c r="G49" s="17">
        <f t="shared" ref="G49" si="10">E49-$E$45</f>
        <v>0</v>
      </c>
      <c r="J49" s="39">
        <v>1000</v>
      </c>
      <c r="K49" s="44">
        <f t="shared" si="8"/>
        <v>0</v>
      </c>
      <c r="L49" s="81">
        <f t="shared" si="9"/>
        <v>0</v>
      </c>
      <c r="M49" s="27"/>
    </row>
    <row r="50" spans="1:18" x14ac:dyDescent="0.25">
      <c r="A50" s="64"/>
      <c r="B50" s="56">
        <v>1000</v>
      </c>
      <c r="C50" s="57"/>
      <c r="D50" s="58">
        <f t="shared" si="0"/>
        <v>9.7916666666666763E-2</v>
      </c>
      <c r="E50" s="1"/>
      <c r="F50" s="2"/>
      <c r="G50" s="17">
        <f>E50-$E$45</f>
        <v>0</v>
      </c>
      <c r="H50" s="23"/>
      <c r="M50" s="27"/>
    </row>
    <row r="51" spans="1:18" x14ac:dyDescent="0.25">
      <c r="A51" s="65"/>
      <c r="B51" s="56">
        <v>0</v>
      </c>
      <c r="C51" s="57"/>
      <c r="D51" s="58">
        <f t="shared" si="0"/>
        <v>0.1000000000000001</v>
      </c>
      <c r="E51" s="1"/>
      <c r="F51" s="2"/>
      <c r="G51" s="17">
        <f>E51-$E$45</f>
        <v>0</v>
      </c>
      <c r="J51" s="100" t="s">
        <v>55</v>
      </c>
      <c r="K51" s="101"/>
      <c r="L51" s="100"/>
      <c r="M51" s="100"/>
      <c r="O51" s="14"/>
      <c r="P51" s="14"/>
      <c r="Q51" s="14"/>
      <c r="R51" s="14"/>
    </row>
    <row r="52" spans="1:18" x14ac:dyDescent="0.25">
      <c r="A52" s="63">
        <v>270</v>
      </c>
      <c r="B52" s="56">
        <v>0</v>
      </c>
      <c r="C52" s="57"/>
      <c r="D52" s="58">
        <f t="shared" si="0"/>
        <v>0.10208333333333344</v>
      </c>
      <c r="E52" s="1"/>
      <c r="F52" s="7"/>
      <c r="G52" s="16"/>
      <c r="I52" s="28"/>
      <c r="J52" s="78" t="s">
        <v>1</v>
      </c>
      <c r="K52" s="24" t="s">
        <v>49</v>
      </c>
      <c r="L52" s="24" t="s">
        <v>50</v>
      </c>
      <c r="M52" s="24" t="s">
        <v>47</v>
      </c>
      <c r="O52" s="14"/>
      <c r="P52" s="14"/>
      <c r="Q52" s="14"/>
      <c r="R52" s="14"/>
    </row>
    <row r="53" spans="1:18" x14ac:dyDescent="0.25">
      <c r="A53" s="64"/>
      <c r="B53" s="56">
        <v>1000</v>
      </c>
      <c r="C53" s="57" t="s">
        <v>21</v>
      </c>
      <c r="D53" s="58">
        <f t="shared" si="0"/>
        <v>0.10416666666666678</v>
      </c>
      <c r="E53" s="1"/>
      <c r="F53" s="7"/>
      <c r="G53" s="16">
        <f>E53-E52</f>
        <v>0</v>
      </c>
      <c r="I53" s="27"/>
      <c r="J53" s="46" t="s">
        <v>9</v>
      </c>
      <c r="K53" s="26" t="s">
        <v>11</v>
      </c>
      <c r="L53" s="26" t="s">
        <v>11</v>
      </c>
      <c r="M53" s="26" t="s">
        <v>11</v>
      </c>
      <c r="O53" s="14"/>
      <c r="P53" s="14"/>
      <c r="Q53" s="14"/>
      <c r="R53" s="14"/>
    </row>
    <row r="54" spans="1:18" x14ac:dyDescent="0.25">
      <c r="A54" s="64"/>
      <c r="B54" s="56">
        <v>0</v>
      </c>
      <c r="C54" s="57"/>
      <c r="D54" s="58">
        <f t="shared" si="0"/>
        <v>0.10625000000000012</v>
      </c>
      <c r="E54" s="10"/>
      <c r="F54" s="8"/>
      <c r="G54" s="77"/>
      <c r="J54" s="39">
        <v>200</v>
      </c>
      <c r="K54" s="37">
        <f>K25-K17</f>
        <v>0</v>
      </c>
      <c r="L54" s="37">
        <f>L25-L17</f>
        <v>0</v>
      </c>
      <c r="M54" s="44">
        <f>AVERAGE(K54:L54)</f>
        <v>0</v>
      </c>
      <c r="N54" s="14"/>
      <c r="O54" s="14"/>
      <c r="P54" s="14"/>
      <c r="Q54" s="14"/>
      <c r="R54" s="14"/>
    </row>
    <row r="55" spans="1:18" x14ac:dyDescent="0.25">
      <c r="A55" s="64"/>
      <c r="B55" s="56">
        <v>0</v>
      </c>
      <c r="C55" s="57"/>
      <c r="D55" s="58">
        <f t="shared" si="0"/>
        <v>0.10833333333333346</v>
      </c>
      <c r="E55" s="1"/>
      <c r="F55" s="2"/>
      <c r="G55" s="17"/>
      <c r="J55" s="39">
        <v>400</v>
      </c>
      <c r="K55" s="37">
        <f>K24-K18</f>
        <v>0</v>
      </c>
      <c r="L55" s="37">
        <f>L24-L18</f>
        <v>0</v>
      </c>
      <c r="M55" s="44">
        <f t="shared" ref="M55:M57" si="11">AVERAGE(K55:L55)</f>
        <v>0</v>
      </c>
    </row>
    <row r="56" spans="1:18" x14ac:dyDescent="0.25">
      <c r="A56" s="64"/>
      <c r="B56" s="56">
        <v>200</v>
      </c>
      <c r="C56" s="57"/>
      <c r="D56" s="58">
        <f t="shared" si="0"/>
        <v>0.1104166666666668</v>
      </c>
      <c r="E56" s="1"/>
      <c r="F56" s="2"/>
      <c r="G56" s="17">
        <f>E56-$E$55</f>
        <v>0</v>
      </c>
      <c r="H56" s="23"/>
      <c r="J56" s="39">
        <v>600</v>
      </c>
      <c r="K56" s="37">
        <f>K23-K19</f>
        <v>0</v>
      </c>
      <c r="L56" s="37">
        <f>L23-L19</f>
        <v>0</v>
      </c>
      <c r="M56" s="44">
        <f t="shared" si="11"/>
        <v>0</v>
      </c>
      <c r="N56" s="47"/>
    </row>
    <row r="57" spans="1:18" x14ac:dyDescent="0.25">
      <c r="A57" s="64"/>
      <c r="B57" s="56">
        <v>400</v>
      </c>
      <c r="C57" s="57"/>
      <c r="D57" s="58">
        <f t="shared" si="0"/>
        <v>0.11250000000000014</v>
      </c>
      <c r="E57" s="1"/>
      <c r="F57" s="2"/>
      <c r="G57" s="17">
        <f>E57-$E$55</f>
        <v>0</v>
      </c>
      <c r="H57" s="23"/>
      <c r="J57" s="39">
        <v>800</v>
      </c>
      <c r="K57" s="37">
        <f>K22-K20</f>
        <v>0</v>
      </c>
      <c r="L57" s="37">
        <f>L22-L20</f>
        <v>0</v>
      </c>
      <c r="M57" s="44">
        <f t="shared" si="11"/>
        <v>0</v>
      </c>
    </row>
    <row r="58" spans="1:18" x14ac:dyDescent="0.25">
      <c r="A58" s="64"/>
      <c r="B58" s="56">
        <v>600</v>
      </c>
      <c r="C58" s="57"/>
      <c r="D58" s="58">
        <f t="shared" si="0"/>
        <v>0.11458333333333348</v>
      </c>
      <c r="E58" s="1"/>
      <c r="F58" s="2"/>
      <c r="G58" s="17">
        <f t="shared" ref="G58:G61" si="12">E58-$E$55</f>
        <v>0</v>
      </c>
      <c r="J58" s="39">
        <v>1000</v>
      </c>
      <c r="K58" s="48" t="s">
        <v>56</v>
      </c>
      <c r="L58" s="48" t="s">
        <v>56</v>
      </c>
      <c r="M58" s="48" t="s">
        <v>56</v>
      </c>
    </row>
    <row r="59" spans="1:18" x14ac:dyDescent="0.25">
      <c r="A59" s="64"/>
      <c r="B59" s="56">
        <v>800</v>
      </c>
      <c r="C59" s="57"/>
      <c r="D59" s="58">
        <f t="shared" si="0"/>
        <v>0.11666666666666682</v>
      </c>
      <c r="E59" s="1"/>
      <c r="F59" s="2"/>
      <c r="G59" s="17">
        <f t="shared" si="12"/>
        <v>0</v>
      </c>
      <c r="H59" s="25"/>
      <c r="I59" s="29"/>
    </row>
    <row r="60" spans="1:18" x14ac:dyDescent="0.25">
      <c r="A60" s="64"/>
      <c r="B60" s="56">
        <v>1000</v>
      </c>
      <c r="C60" s="57"/>
      <c r="D60" s="58">
        <f t="shared" si="0"/>
        <v>0.11875000000000016</v>
      </c>
      <c r="E60" s="1"/>
      <c r="F60" s="2"/>
      <c r="G60" s="17">
        <f>E60-$E$55</f>
        <v>0</v>
      </c>
      <c r="H60" s="25"/>
      <c r="I60" s="30"/>
    </row>
    <row r="61" spans="1:18" x14ac:dyDescent="0.25">
      <c r="A61" s="64"/>
      <c r="B61" s="56">
        <v>0</v>
      </c>
      <c r="C61" s="57"/>
      <c r="D61" s="58">
        <f t="shared" si="0"/>
        <v>0.1208333333333335</v>
      </c>
      <c r="E61" s="1"/>
      <c r="F61" s="2"/>
      <c r="G61" s="17">
        <f t="shared" si="12"/>
        <v>0</v>
      </c>
    </row>
    <row r="62" spans="1:18" x14ac:dyDescent="0.25">
      <c r="A62" s="65"/>
      <c r="B62" s="56">
        <v>0</v>
      </c>
      <c r="C62" s="57"/>
      <c r="D62" s="58">
        <f t="shared" si="0"/>
        <v>0.12291666666666684</v>
      </c>
      <c r="E62" s="1"/>
      <c r="F62" s="7"/>
      <c r="G62" s="17">
        <f>E62-$E$55</f>
        <v>0</v>
      </c>
      <c r="H62" s="23"/>
    </row>
    <row r="63" spans="1:18" x14ac:dyDescent="0.25">
      <c r="G63" s="19"/>
      <c r="H63" s="23"/>
    </row>
    <row r="65" spans="7:8" x14ac:dyDescent="0.25">
      <c r="G65" s="19"/>
      <c r="H65" s="25"/>
    </row>
    <row r="66" spans="7:8" x14ac:dyDescent="0.25">
      <c r="G66" s="19"/>
      <c r="H66" s="25"/>
    </row>
    <row r="67" spans="7:8" x14ac:dyDescent="0.25">
      <c r="G67" s="19"/>
    </row>
    <row r="68" spans="7:8" x14ac:dyDescent="0.25">
      <c r="H68" s="23"/>
    </row>
    <row r="69" spans="7:8" x14ac:dyDescent="0.25">
      <c r="H69" s="23"/>
    </row>
    <row r="71" spans="7:8" x14ac:dyDescent="0.25">
      <c r="H71" s="25"/>
    </row>
    <row r="72" spans="7:8" x14ac:dyDescent="0.25">
      <c r="H72" s="25"/>
    </row>
    <row r="74" spans="7:8" x14ac:dyDescent="0.25">
      <c r="H74" s="31"/>
    </row>
    <row r="75" spans="7:8" x14ac:dyDescent="0.25">
      <c r="H75" s="31"/>
    </row>
    <row r="77" spans="7:8" x14ac:dyDescent="0.25">
      <c r="H77" s="25"/>
    </row>
    <row r="78" spans="7:8" x14ac:dyDescent="0.25">
      <c r="H78" s="25"/>
    </row>
    <row r="80" spans="7:8" x14ac:dyDescent="0.25">
      <c r="H80" s="23"/>
    </row>
    <row r="81" spans="8:8" x14ac:dyDescent="0.25">
      <c r="H81" s="23"/>
    </row>
    <row r="83" spans="8:8" x14ac:dyDescent="0.25">
      <c r="H83" s="25"/>
    </row>
    <row r="84" spans="8:8" x14ac:dyDescent="0.25">
      <c r="H84" s="25"/>
    </row>
    <row r="86" spans="8:8" x14ac:dyDescent="0.25">
      <c r="H86" s="23"/>
    </row>
    <row r="87" spans="8:8" x14ac:dyDescent="0.25">
      <c r="H87" s="23"/>
    </row>
    <row r="89" spans="8:8" x14ac:dyDescent="0.25">
      <c r="H89" s="25"/>
    </row>
    <row r="90" spans="8:8" x14ac:dyDescent="0.25">
      <c r="H90" s="25"/>
    </row>
    <row r="92" spans="8:8" x14ac:dyDescent="0.25">
      <c r="H92" s="23"/>
    </row>
    <row r="93" spans="8:8" x14ac:dyDescent="0.25">
      <c r="H93" s="23"/>
    </row>
    <row r="95" spans="8:8" x14ac:dyDescent="0.25">
      <c r="H95" s="25"/>
    </row>
    <row r="96" spans="8:8" x14ac:dyDescent="0.25">
      <c r="H96" s="25"/>
    </row>
    <row r="98" spans="8:8" x14ac:dyDescent="0.25">
      <c r="H98" s="23"/>
    </row>
    <row r="99" spans="8:8" x14ac:dyDescent="0.25">
      <c r="H99" s="23"/>
    </row>
    <row r="101" spans="8:8" x14ac:dyDescent="0.25">
      <c r="H101" s="25"/>
    </row>
    <row r="102" spans="8:8" x14ac:dyDescent="0.25">
      <c r="H102" s="25"/>
    </row>
  </sheetData>
  <mergeCells count="17">
    <mergeCell ref="I26:I30"/>
    <mergeCell ref="I31:I35"/>
    <mergeCell ref="I36:I40"/>
    <mergeCell ref="J42:L42"/>
    <mergeCell ref="J51:M51"/>
    <mergeCell ref="I22:I25"/>
    <mergeCell ref="B1:C1"/>
    <mergeCell ref="L1:P1"/>
    <mergeCell ref="B2:C2"/>
    <mergeCell ref="L2:M2"/>
    <mergeCell ref="L3:M3"/>
    <mergeCell ref="L4:M4"/>
    <mergeCell ref="L6:N6"/>
    <mergeCell ref="L7:L8"/>
    <mergeCell ref="I13:J13"/>
    <mergeCell ref="K15:L15"/>
    <mergeCell ref="I17:I21"/>
  </mergeCells>
  <pageMargins left="0" right="0" top="0" bottom="0" header="0" footer="0"/>
  <pageSetup paperSize="9" scale="44" orientation="portrait" r:id="rId1"/>
  <headerFooter alignWithMargins="0">
    <oddFooter>&amp;C&amp;A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zoomScale="115" zoomScaleNormal="115" workbookViewId="0"/>
  </sheetViews>
  <sheetFormatPr baseColWidth="10" defaultColWidth="9.109375" defaultRowHeight="13.2" x14ac:dyDescent="0.25"/>
  <cols>
    <col min="1" max="1" width="11.109375" style="14" bestFit="1" customWidth="1"/>
    <col min="2" max="2" width="6.109375" style="14" bestFit="1" customWidth="1"/>
    <col min="3" max="3" width="9.33203125" style="14" customWidth="1"/>
    <col min="4" max="4" width="9.109375" style="14" customWidth="1"/>
    <col min="5" max="5" width="16.33203125" style="19" bestFit="1" customWidth="1"/>
    <col min="6" max="6" width="15.44140625" style="19" customWidth="1"/>
    <col min="7" max="7" width="11.6640625" style="14" bestFit="1" customWidth="1"/>
    <col min="8" max="8" width="11.6640625" style="14" customWidth="1"/>
    <col min="9" max="9" width="23.109375" style="19" customWidth="1"/>
    <col min="10" max="10" width="22.88671875" style="19" customWidth="1"/>
    <col min="11" max="12" width="14.33203125" style="19" customWidth="1"/>
    <col min="13" max="13" width="12.88671875" style="14" customWidth="1"/>
    <col min="14" max="15" width="14.33203125" style="27" customWidth="1"/>
    <col min="16" max="16" width="15.44140625" style="27" customWidth="1"/>
    <col min="17" max="18" width="9.109375" style="27" customWidth="1"/>
    <col min="19" max="16384" width="9.109375" style="14"/>
  </cols>
  <sheetData>
    <row r="1" spans="1:18" s="33" customFormat="1" x14ac:dyDescent="0.25">
      <c r="A1" s="12" t="s">
        <v>0</v>
      </c>
      <c r="B1" s="85" t="s">
        <v>1</v>
      </c>
      <c r="C1" s="86"/>
      <c r="D1" s="12" t="s">
        <v>2</v>
      </c>
      <c r="E1" s="12" t="s">
        <v>3</v>
      </c>
      <c r="F1" s="12" t="s">
        <v>4</v>
      </c>
      <c r="G1" s="12" t="s">
        <v>5</v>
      </c>
      <c r="H1" s="75"/>
      <c r="I1" s="20" t="s">
        <v>6</v>
      </c>
      <c r="J1" s="5">
        <v>44378</v>
      </c>
      <c r="K1" s="72"/>
      <c r="L1" s="87" t="s">
        <v>7</v>
      </c>
      <c r="M1" s="87"/>
      <c r="N1" s="87"/>
      <c r="O1" s="87"/>
      <c r="P1" s="87"/>
      <c r="Q1" s="72"/>
      <c r="R1" s="72"/>
    </row>
    <row r="2" spans="1:18" x14ac:dyDescent="0.25">
      <c r="A2" s="13" t="s">
        <v>8</v>
      </c>
      <c r="B2" s="88" t="s">
        <v>9</v>
      </c>
      <c r="C2" s="89"/>
      <c r="D2" s="13" t="s">
        <v>10</v>
      </c>
      <c r="E2" s="13" t="s">
        <v>11</v>
      </c>
      <c r="F2" s="15" t="s">
        <v>12</v>
      </c>
      <c r="G2" s="13" t="s">
        <v>11</v>
      </c>
      <c r="H2" s="21"/>
      <c r="I2" s="20" t="s">
        <v>13</v>
      </c>
      <c r="J2" s="4" t="s">
        <v>14</v>
      </c>
      <c r="L2" s="90"/>
      <c r="M2" s="90"/>
      <c r="N2" s="76" t="s">
        <v>15</v>
      </c>
      <c r="O2" s="76" t="s">
        <v>16</v>
      </c>
      <c r="P2" s="76" t="s">
        <v>17</v>
      </c>
      <c r="Q2" s="14"/>
      <c r="R2" s="14"/>
    </row>
    <row r="3" spans="1:18" x14ac:dyDescent="0.25">
      <c r="A3" s="12">
        <v>0</v>
      </c>
      <c r="B3" s="56">
        <v>0</v>
      </c>
      <c r="C3" s="57"/>
      <c r="D3" s="58">
        <v>0</v>
      </c>
      <c r="E3" s="9"/>
      <c r="F3" s="6"/>
      <c r="G3" s="77"/>
      <c r="H3" s="21"/>
      <c r="I3" s="20" t="s">
        <v>18</v>
      </c>
      <c r="J3" s="4" t="s">
        <v>19</v>
      </c>
      <c r="L3" s="87" t="s">
        <v>20</v>
      </c>
      <c r="M3" s="87"/>
      <c r="N3" s="4">
        <v>1004.5</v>
      </c>
      <c r="O3" s="4">
        <v>1003.4</v>
      </c>
      <c r="P3" s="49">
        <f>O3-N3</f>
        <v>-1.1000000000000227</v>
      </c>
      <c r="Q3" s="14"/>
      <c r="R3" s="14"/>
    </row>
    <row r="4" spans="1:18" x14ac:dyDescent="0.25">
      <c r="A4" s="59"/>
      <c r="B4" s="56">
        <v>1000</v>
      </c>
      <c r="C4" s="57" t="s">
        <v>21</v>
      </c>
      <c r="D4" s="58">
        <f>D3+1*$J$5/1440</f>
        <v>2.0833333333333333E-3</v>
      </c>
      <c r="E4" s="9"/>
      <c r="F4" s="7"/>
      <c r="G4" s="16">
        <f>E4-E3</f>
        <v>0</v>
      </c>
      <c r="H4" s="21"/>
      <c r="I4" s="20" t="s">
        <v>22</v>
      </c>
      <c r="J4" s="4"/>
      <c r="L4" s="87" t="s">
        <v>23</v>
      </c>
      <c r="M4" s="87"/>
      <c r="N4" s="68">
        <v>65</v>
      </c>
      <c r="O4" s="68">
        <v>51</v>
      </c>
      <c r="P4" s="49">
        <f>O4-N4</f>
        <v>-14</v>
      </c>
      <c r="Q4" s="14"/>
      <c r="R4" s="14"/>
    </row>
    <row r="5" spans="1:18" x14ac:dyDescent="0.25">
      <c r="A5" s="59"/>
      <c r="B5" s="56">
        <v>0</v>
      </c>
      <c r="C5" s="57"/>
      <c r="D5" s="58">
        <f t="shared" ref="D5:D68" si="0">D4+1*$J$5/1440</f>
        <v>4.1666666666666666E-3</v>
      </c>
      <c r="E5" s="9"/>
      <c r="F5" s="7"/>
      <c r="G5" s="16"/>
      <c r="H5" s="21"/>
      <c r="I5" s="20" t="s">
        <v>24</v>
      </c>
      <c r="J5" s="3" t="s">
        <v>25</v>
      </c>
      <c r="O5" s="14"/>
      <c r="Q5" s="14"/>
      <c r="R5" s="14"/>
    </row>
    <row r="6" spans="1:18" x14ac:dyDescent="0.25">
      <c r="A6" s="59"/>
      <c r="B6" s="56">
        <v>1000</v>
      </c>
      <c r="C6" s="57" t="s">
        <v>21</v>
      </c>
      <c r="D6" s="58">
        <f t="shared" si="0"/>
        <v>6.2500000000000003E-3</v>
      </c>
      <c r="E6" s="1"/>
      <c r="F6" s="7"/>
      <c r="G6" s="16">
        <f>E6-E5</f>
        <v>0</v>
      </c>
      <c r="H6" s="22"/>
      <c r="I6" s="20" t="s">
        <v>26</v>
      </c>
      <c r="J6" s="11" t="s">
        <v>27</v>
      </c>
      <c r="L6" s="91" t="s">
        <v>28</v>
      </c>
      <c r="M6" s="92"/>
      <c r="N6" s="91"/>
      <c r="O6" s="14"/>
      <c r="Q6" s="14"/>
      <c r="R6" s="14"/>
    </row>
    <row r="7" spans="1:18" x14ac:dyDescent="0.25">
      <c r="A7" s="59"/>
      <c r="B7" s="56">
        <v>0</v>
      </c>
      <c r="C7" s="57"/>
      <c r="D7" s="58">
        <f t="shared" si="0"/>
        <v>8.3333333333333332E-3</v>
      </c>
      <c r="E7" s="9"/>
      <c r="F7" s="7"/>
      <c r="G7" s="16"/>
      <c r="H7" s="21"/>
      <c r="I7" s="20" t="s">
        <v>29</v>
      </c>
      <c r="J7" s="70" t="s">
        <v>30</v>
      </c>
      <c r="L7" s="93" t="s">
        <v>31</v>
      </c>
      <c r="M7" s="12" t="s">
        <v>32</v>
      </c>
      <c r="N7" s="12" t="s">
        <v>33</v>
      </c>
      <c r="O7" s="14"/>
      <c r="Q7" s="14"/>
      <c r="R7" s="14"/>
    </row>
    <row r="8" spans="1:18" x14ac:dyDescent="0.25">
      <c r="A8" s="59"/>
      <c r="B8" s="56">
        <v>1000</v>
      </c>
      <c r="C8" s="57" t="s">
        <v>21</v>
      </c>
      <c r="D8" s="58">
        <f t="shared" si="0"/>
        <v>1.0416666666666666E-2</v>
      </c>
      <c r="E8" s="1"/>
      <c r="F8" s="7"/>
      <c r="G8" s="16">
        <f>E8-E7</f>
        <v>0</v>
      </c>
      <c r="H8" s="21"/>
      <c r="I8" s="20" t="s">
        <v>34</v>
      </c>
      <c r="J8" s="70" t="s">
        <v>35</v>
      </c>
      <c r="L8" s="94"/>
      <c r="M8" s="13" t="s">
        <v>36</v>
      </c>
      <c r="N8" s="13" t="s">
        <v>36</v>
      </c>
      <c r="O8" s="14"/>
      <c r="Q8" s="14"/>
      <c r="R8" s="14"/>
    </row>
    <row r="9" spans="1:18" x14ac:dyDescent="0.25">
      <c r="A9" s="59"/>
      <c r="B9" s="56">
        <v>0</v>
      </c>
      <c r="C9" s="57"/>
      <c r="D9" s="58">
        <f t="shared" si="0"/>
        <v>1.2499999999999999E-2</v>
      </c>
      <c r="E9" s="10"/>
      <c r="F9" s="7"/>
      <c r="G9" s="16"/>
      <c r="H9" s="22"/>
      <c r="I9" s="20" t="s">
        <v>37</v>
      </c>
      <c r="J9" s="70" t="str">
        <f>"+/- 2.5 mV/V"</f>
        <v>+/- 2.5 mV/V</v>
      </c>
      <c r="L9" s="32">
        <v>0</v>
      </c>
      <c r="M9" s="51" t="e">
        <f>AVERAGE(F10:F31)</f>
        <v>#DIV/0!</v>
      </c>
      <c r="N9" s="52" t="e">
        <f>STDEV(F10:F31)</f>
        <v>#DIV/0!</v>
      </c>
      <c r="O9" s="14"/>
      <c r="Q9" s="14"/>
      <c r="R9" s="14"/>
    </row>
    <row r="10" spans="1:18" x14ac:dyDescent="0.25">
      <c r="A10" s="59"/>
      <c r="B10" s="56">
        <v>0</v>
      </c>
      <c r="C10" s="57"/>
      <c r="D10" s="58">
        <f t="shared" si="0"/>
        <v>1.4583333333333332E-2</v>
      </c>
      <c r="E10" s="1"/>
      <c r="F10" s="2"/>
      <c r="G10" s="16"/>
      <c r="H10" s="21"/>
      <c r="I10" s="20" t="s">
        <v>38</v>
      </c>
      <c r="J10" s="70" t="s">
        <v>39</v>
      </c>
      <c r="L10" s="32">
        <v>90</v>
      </c>
      <c r="M10" s="52" t="e">
        <f>AVERAGE(F35:F48)</f>
        <v>#DIV/0!</v>
      </c>
      <c r="N10" s="52" t="e">
        <f>STDEV(F35:F48)</f>
        <v>#DIV/0!</v>
      </c>
      <c r="O10" s="14"/>
      <c r="Q10" s="14"/>
      <c r="R10" s="14"/>
    </row>
    <row r="11" spans="1:18" x14ac:dyDescent="0.25">
      <c r="A11" s="59"/>
      <c r="B11" s="56">
        <v>200</v>
      </c>
      <c r="C11" s="57"/>
      <c r="D11" s="58">
        <f t="shared" si="0"/>
        <v>1.6666666666666666E-2</v>
      </c>
      <c r="E11" s="1"/>
      <c r="F11" s="2"/>
      <c r="G11" s="17">
        <f>E11-$E$10</f>
        <v>0</v>
      </c>
      <c r="H11" s="21"/>
      <c r="I11" s="20" t="s">
        <v>40</v>
      </c>
      <c r="J11" s="4" t="s">
        <v>41</v>
      </c>
      <c r="L11" s="32">
        <v>180</v>
      </c>
      <c r="M11" s="52" t="e">
        <f>AVERAGE(F52:F65)</f>
        <v>#DIV/0!</v>
      </c>
      <c r="N11" s="52" t="e">
        <f>STDEV(F52:F65)</f>
        <v>#DIV/0!</v>
      </c>
      <c r="Q11" s="14"/>
      <c r="R11" s="14"/>
    </row>
    <row r="12" spans="1:18" x14ac:dyDescent="0.25">
      <c r="A12" s="59"/>
      <c r="B12" s="56">
        <v>400</v>
      </c>
      <c r="C12" s="57"/>
      <c r="D12" s="58">
        <f t="shared" si="0"/>
        <v>1.8749999999999999E-2</v>
      </c>
      <c r="E12" s="1"/>
      <c r="F12" s="2"/>
      <c r="G12" s="17">
        <f t="shared" ref="G12:G20" si="1">E12-$E$10</f>
        <v>0</v>
      </c>
      <c r="I12" s="69" t="s">
        <v>42</v>
      </c>
      <c r="J12" s="66" t="s">
        <v>43</v>
      </c>
      <c r="L12" s="32">
        <v>270</v>
      </c>
      <c r="M12" s="52" t="e">
        <f>AVERAGE(F69:F82)</f>
        <v>#DIV/0!</v>
      </c>
      <c r="N12" s="52" t="e">
        <f>STDEV(F69:F82)</f>
        <v>#DIV/0!</v>
      </c>
      <c r="Q12" s="14"/>
      <c r="R12" s="14"/>
    </row>
    <row r="13" spans="1:18" x14ac:dyDescent="0.25">
      <c r="A13" s="59"/>
      <c r="B13" s="56">
        <v>600</v>
      </c>
      <c r="C13" s="57"/>
      <c r="D13" s="58">
        <f t="shared" si="0"/>
        <v>2.0833333333333332E-2</v>
      </c>
      <c r="E13" s="1"/>
      <c r="F13" s="2"/>
      <c r="G13" s="17">
        <f t="shared" si="1"/>
        <v>0</v>
      </c>
      <c r="H13" s="23"/>
      <c r="I13" s="95" t="s">
        <v>44</v>
      </c>
      <c r="J13" s="95"/>
      <c r="L13" s="53"/>
      <c r="M13" s="54" t="e">
        <f>AVERAGE(M9:M12)</f>
        <v>#DIV/0!</v>
      </c>
      <c r="N13" s="55" t="e">
        <f>STDEV(F10:F31,F35:F48,F52:F65,F69:F82)</f>
        <v>#DIV/0!</v>
      </c>
    </row>
    <row r="14" spans="1:18" x14ac:dyDescent="0.25">
      <c r="A14" s="59"/>
      <c r="B14" s="56">
        <v>800</v>
      </c>
      <c r="C14" s="57"/>
      <c r="D14" s="58">
        <f t="shared" si="0"/>
        <v>2.2916666666666665E-2</v>
      </c>
      <c r="E14" s="1"/>
      <c r="F14" s="2"/>
      <c r="G14" s="17">
        <f t="shared" si="1"/>
        <v>0</v>
      </c>
      <c r="H14" s="23"/>
    </row>
    <row r="15" spans="1:18" x14ac:dyDescent="0.25">
      <c r="A15" s="59"/>
      <c r="B15" s="56">
        <v>1000</v>
      </c>
      <c r="C15" s="57"/>
      <c r="D15" s="58">
        <f t="shared" si="0"/>
        <v>2.4999999999999998E-2</v>
      </c>
      <c r="E15" s="1"/>
      <c r="F15" s="2"/>
      <c r="G15" s="17">
        <f t="shared" si="1"/>
        <v>0</v>
      </c>
      <c r="I15" s="24" t="s">
        <v>45</v>
      </c>
      <c r="J15" s="80" t="s">
        <v>1</v>
      </c>
      <c r="K15" s="96" t="s">
        <v>46</v>
      </c>
      <c r="L15" s="97"/>
      <c r="M15" s="24" t="s">
        <v>47</v>
      </c>
      <c r="N15" s="24" t="s">
        <v>48</v>
      </c>
    </row>
    <row r="16" spans="1:18" ht="15.6" x14ac:dyDescent="0.25">
      <c r="A16" s="59"/>
      <c r="B16" s="60">
        <v>800</v>
      </c>
      <c r="C16" s="61"/>
      <c r="D16" s="62">
        <f t="shared" si="0"/>
        <v>2.7083333333333331E-2</v>
      </c>
      <c r="E16" s="1"/>
      <c r="F16" s="2"/>
      <c r="G16" s="18">
        <f t="shared" si="1"/>
        <v>0</v>
      </c>
      <c r="H16" s="25"/>
      <c r="I16" s="26" t="s">
        <v>8</v>
      </c>
      <c r="J16" s="34" t="s">
        <v>9</v>
      </c>
      <c r="K16" s="73" t="s">
        <v>49</v>
      </c>
      <c r="L16" s="74" t="s">
        <v>50</v>
      </c>
      <c r="M16" s="26" t="s">
        <v>11</v>
      </c>
      <c r="N16" s="26" t="s">
        <v>51</v>
      </c>
    </row>
    <row r="17" spans="1:14" x14ac:dyDescent="0.25">
      <c r="A17" s="59"/>
      <c r="B17" s="60">
        <v>600</v>
      </c>
      <c r="C17" s="61"/>
      <c r="D17" s="62">
        <f t="shared" si="0"/>
        <v>2.9166666666666664E-2</v>
      </c>
      <c r="E17" s="1"/>
      <c r="F17" s="2"/>
      <c r="G17" s="18">
        <f t="shared" si="1"/>
        <v>0</v>
      </c>
      <c r="H17" s="25"/>
      <c r="I17" s="98">
        <v>0</v>
      </c>
      <c r="J17" s="35">
        <v>200</v>
      </c>
      <c r="K17" s="36">
        <f t="shared" ref="K17:K25" si="2">G11</f>
        <v>0</v>
      </c>
      <c r="L17" s="36">
        <f t="shared" ref="L17:L25" si="3">G22</f>
        <v>0</v>
      </c>
      <c r="M17" s="44">
        <f>AVERAGE(K17:L17)</f>
        <v>0</v>
      </c>
      <c r="N17" s="38" t="e">
        <f>ABS(K17-L17)/AVERAGE(K17:L17)*1000000</f>
        <v>#DIV/0!</v>
      </c>
    </row>
    <row r="18" spans="1:14" x14ac:dyDescent="0.25">
      <c r="A18" s="59"/>
      <c r="B18" s="60">
        <v>400</v>
      </c>
      <c r="C18" s="61"/>
      <c r="D18" s="62">
        <f t="shared" si="0"/>
        <v>3.1249999999999997E-2</v>
      </c>
      <c r="E18" s="1"/>
      <c r="F18" s="2"/>
      <c r="G18" s="18">
        <f t="shared" si="1"/>
        <v>0</v>
      </c>
      <c r="I18" s="99"/>
      <c r="J18" s="39">
        <v>400</v>
      </c>
      <c r="K18" s="36">
        <f t="shared" si="2"/>
        <v>0</v>
      </c>
      <c r="L18" s="36">
        <f t="shared" si="3"/>
        <v>0</v>
      </c>
      <c r="M18" s="44">
        <f t="shared" ref="M18:M40" si="4">AVERAGE(K18:L18)</f>
        <v>0</v>
      </c>
      <c r="N18" s="38" t="e">
        <f t="shared" ref="N18:N40" si="5">ABS(K18-L18)/AVERAGE(K18:L18)*1000000</f>
        <v>#DIV/0!</v>
      </c>
    </row>
    <row r="19" spans="1:14" x14ac:dyDescent="0.25">
      <c r="A19" s="59"/>
      <c r="B19" s="60">
        <v>200</v>
      </c>
      <c r="C19" s="61"/>
      <c r="D19" s="62">
        <f t="shared" si="0"/>
        <v>3.3333333333333333E-2</v>
      </c>
      <c r="E19" s="1"/>
      <c r="F19" s="2"/>
      <c r="G19" s="18">
        <f t="shared" si="1"/>
        <v>0</v>
      </c>
      <c r="H19" s="25"/>
      <c r="I19" s="99"/>
      <c r="J19" s="39">
        <v>600</v>
      </c>
      <c r="K19" s="36">
        <f t="shared" si="2"/>
        <v>0</v>
      </c>
      <c r="L19" s="36">
        <f t="shared" si="3"/>
        <v>0</v>
      </c>
      <c r="M19" s="44">
        <f t="shared" si="4"/>
        <v>0</v>
      </c>
      <c r="N19" s="38" t="e">
        <f t="shared" si="5"/>
        <v>#DIV/0!</v>
      </c>
    </row>
    <row r="20" spans="1:14" x14ac:dyDescent="0.25">
      <c r="A20" s="59"/>
      <c r="B20" s="60">
        <v>0</v>
      </c>
      <c r="C20" s="61"/>
      <c r="D20" s="62">
        <f t="shared" si="0"/>
        <v>3.5416666666666666E-2</v>
      </c>
      <c r="E20" s="1"/>
      <c r="F20" s="2"/>
      <c r="G20" s="18">
        <f t="shared" si="1"/>
        <v>0</v>
      </c>
      <c r="H20" s="25"/>
      <c r="I20" s="99"/>
      <c r="J20" s="39">
        <v>800</v>
      </c>
      <c r="K20" s="36">
        <f t="shared" si="2"/>
        <v>0</v>
      </c>
      <c r="L20" s="36">
        <f t="shared" si="3"/>
        <v>0</v>
      </c>
      <c r="M20" s="44">
        <f t="shared" si="4"/>
        <v>0</v>
      </c>
      <c r="N20" s="38" t="e">
        <f t="shared" si="5"/>
        <v>#DIV/0!</v>
      </c>
    </row>
    <row r="21" spans="1:14" x14ac:dyDescent="0.25">
      <c r="A21" s="59"/>
      <c r="B21" s="56">
        <v>0</v>
      </c>
      <c r="C21" s="57"/>
      <c r="D21" s="58">
        <f t="shared" si="0"/>
        <v>3.7499999999999999E-2</v>
      </c>
      <c r="E21" s="1"/>
      <c r="F21" s="2"/>
      <c r="G21" s="32"/>
      <c r="I21" s="99"/>
      <c r="J21" s="39">
        <v>1000</v>
      </c>
      <c r="K21" s="36">
        <f t="shared" si="2"/>
        <v>0</v>
      </c>
      <c r="L21" s="36">
        <f t="shared" si="3"/>
        <v>0</v>
      </c>
      <c r="M21" s="44">
        <f t="shared" si="4"/>
        <v>0</v>
      </c>
      <c r="N21" s="38" t="e">
        <f t="shared" si="5"/>
        <v>#DIV/0!</v>
      </c>
    </row>
    <row r="22" spans="1:14" x14ac:dyDescent="0.25">
      <c r="A22" s="59"/>
      <c r="B22" s="56">
        <v>200</v>
      </c>
      <c r="C22" s="57"/>
      <c r="D22" s="58">
        <f t="shared" si="0"/>
        <v>3.9583333333333331E-2</v>
      </c>
      <c r="E22" s="1"/>
      <c r="F22" s="2"/>
      <c r="G22" s="17">
        <f>E22-$E$21</f>
        <v>0</v>
      </c>
      <c r="H22" s="25"/>
      <c r="I22" s="82" t="s">
        <v>52</v>
      </c>
      <c r="J22" s="40">
        <v>800</v>
      </c>
      <c r="K22" s="41">
        <f t="shared" si="2"/>
        <v>0</v>
      </c>
      <c r="L22" s="41">
        <f t="shared" si="3"/>
        <v>0</v>
      </c>
      <c r="M22" s="67">
        <f t="shared" si="4"/>
        <v>0</v>
      </c>
      <c r="N22" s="42" t="e">
        <f t="shared" si="5"/>
        <v>#DIV/0!</v>
      </c>
    </row>
    <row r="23" spans="1:14" x14ac:dyDescent="0.25">
      <c r="A23" s="59"/>
      <c r="B23" s="56">
        <v>400</v>
      </c>
      <c r="C23" s="57"/>
      <c r="D23" s="58">
        <f t="shared" si="0"/>
        <v>4.1666666666666664E-2</v>
      </c>
      <c r="E23" s="1"/>
      <c r="F23" s="2"/>
      <c r="G23" s="17">
        <f t="shared" ref="G23:G31" si="6">E23-$E$21</f>
        <v>0</v>
      </c>
      <c r="H23" s="25"/>
      <c r="I23" s="83"/>
      <c r="J23" s="40">
        <v>600</v>
      </c>
      <c r="K23" s="41">
        <f t="shared" si="2"/>
        <v>0</v>
      </c>
      <c r="L23" s="41">
        <f t="shared" si="3"/>
        <v>0</v>
      </c>
      <c r="M23" s="67">
        <f t="shared" si="4"/>
        <v>0</v>
      </c>
      <c r="N23" s="42" t="e">
        <f t="shared" si="5"/>
        <v>#DIV/0!</v>
      </c>
    </row>
    <row r="24" spans="1:14" x14ac:dyDescent="0.25">
      <c r="A24" s="59"/>
      <c r="B24" s="56">
        <v>600</v>
      </c>
      <c r="C24" s="57"/>
      <c r="D24" s="58">
        <f t="shared" si="0"/>
        <v>4.3749999999999997E-2</v>
      </c>
      <c r="E24" s="1"/>
      <c r="F24" s="2"/>
      <c r="G24" s="17">
        <f t="shared" si="6"/>
        <v>0</v>
      </c>
      <c r="H24" s="25"/>
      <c r="I24" s="83"/>
      <c r="J24" s="40">
        <v>400</v>
      </c>
      <c r="K24" s="41">
        <f t="shared" si="2"/>
        <v>0</v>
      </c>
      <c r="L24" s="41">
        <f t="shared" si="3"/>
        <v>0</v>
      </c>
      <c r="M24" s="67">
        <f t="shared" si="4"/>
        <v>0</v>
      </c>
      <c r="N24" s="42" t="e">
        <f t="shared" si="5"/>
        <v>#DIV/0!</v>
      </c>
    </row>
    <row r="25" spans="1:14" x14ac:dyDescent="0.25">
      <c r="A25" s="59"/>
      <c r="B25" s="56">
        <v>800</v>
      </c>
      <c r="C25" s="57"/>
      <c r="D25" s="58">
        <f t="shared" si="0"/>
        <v>4.583333333333333E-2</v>
      </c>
      <c r="E25" s="1"/>
      <c r="F25" s="2"/>
      <c r="G25" s="17">
        <f t="shared" si="6"/>
        <v>0</v>
      </c>
      <c r="H25" s="25"/>
      <c r="I25" s="84"/>
      <c r="J25" s="40">
        <v>200</v>
      </c>
      <c r="K25" s="41">
        <f t="shared" si="2"/>
        <v>0</v>
      </c>
      <c r="L25" s="41">
        <f t="shared" si="3"/>
        <v>0</v>
      </c>
      <c r="M25" s="67">
        <f t="shared" si="4"/>
        <v>0</v>
      </c>
      <c r="N25" s="42" t="e">
        <f t="shared" si="5"/>
        <v>#DIV/0!</v>
      </c>
    </row>
    <row r="26" spans="1:14" x14ac:dyDescent="0.25">
      <c r="A26" s="59"/>
      <c r="B26" s="56">
        <v>1000</v>
      </c>
      <c r="C26" s="57"/>
      <c r="D26" s="58">
        <f t="shared" si="0"/>
        <v>4.7916666666666663E-2</v>
      </c>
      <c r="E26" s="1"/>
      <c r="F26" s="2"/>
      <c r="G26" s="17">
        <f t="shared" si="6"/>
        <v>0</v>
      </c>
      <c r="H26" s="25"/>
      <c r="I26" s="99">
        <v>90</v>
      </c>
      <c r="J26" s="39">
        <v>200</v>
      </c>
      <c r="K26" s="36">
        <f>G36</f>
        <v>0</v>
      </c>
      <c r="L26" s="36">
        <f>G43</f>
        <v>0</v>
      </c>
      <c r="M26" s="44">
        <f t="shared" si="4"/>
        <v>0</v>
      </c>
      <c r="N26" s="38" t="e">
        <f t="shared" si="5"/>
        <v>#DIV/0!</v>
      </c>
    </row>
    <row r="27" spans="1:14" x14ac:dyDescent="0.25">
      <c r="A27" s="59"/>
      <c r="B27" s="60">
        <v>800</v>
      </c>
      <c r="C27" s="61"/>
      <c r="D27" s="62">
        <f t="shared" si="0"/>
        <v>4.9999999999999996E-2</v>
      </c>
      <c r="E27" s="1"/>
      <c r="F27" s="2"/>
      <c r="G27" s="18">
        <f t="shared" si="6"/>
        <v>0</v>
      </c>
      <c r="H27" s="25"/>
      <c r="I27" s="99"/>
      <c r="J27" s="39">
        <v>400</v>
      </c>
      <c r="K27" s="36">
        <f>G37</f>
        <v>0</v>
      </c>
      <c r="L27" s="36">
        <f>G44</f>
        <v>0</v>
      </c>
      <c r="M27" s="44">
        <f t="shared" si="4"/>
        <v>0</v>
      </c>
      <c r="N27" s="38" t="e">
        <f t="shared" si="5"/>
        <v>#DIV/0!</v>
      </c>
    </row>
    <row r="28" spans="1:14" x14ac:dyDescent="0.25">
      <c r="A28" s="59"/>
      <c r="B28" s="60">
        <v>600</v>
      </c>
      <c r="C28" s="61"/>
      <c r="D28" s="62">
        <f t="shared" si="0"/>
        <v>5.2083333333333329E-2</v>
      </c>
      <c r="E28" s="1"/>
      <c r="F28" s="2"/>
      <c r="G28" s="18">
        <f t="shared" si="6"/>
        <v>0</v>
      </c>
      <c r="H28" s="25"/>
      <c r="I28" s="99"/>
      <c r="J28" s="39">
        <v>600</v>
      </c>
      <c r="K28" s="36">
        <f>G38</f>
        <v>0</v>
      </c>
      <c r="L28" s="36">
        <f>G45</f>
        <v>0</v>
      </c>
      <c r="M28" s="44">
        <f t="shared" si="4"/>
        <v>0</v>
      </c>
      <c r="N28" s="38" t="e">
        <f t="shared" si="5"/>
        <v>#DIV/0!</v>
      </c>
    </row>
    <row r="29" spans="1:14" x14ac:dyDescent="0.25">
      <c r="A29" s="59"/>
      <c r="B29" s="60">
        <v>400</v>
      </c>
      <c r="C29" s="61"/>
      <c r="D29" s="62">
        <f t="shared" si="0"/>
        <v>5.4166666666666662E-2</v>
      </c>
      <c r="E29" s="1"/>
      <c r="F29" s="2"/>
      <c r="G29" s="18">
        <f t="shared" si="6"/>
        <v>0</v>
      </c>
      <c r="H29" s="25"/>
      <c r="I29" s="99"/>
      <c r="J29" s="39">
        <v>800</v>
      </c>
      <c r="K29" s="36">
        <f>G39</f>
        <v>0</v>
      </c>
      <c r="L29" s="36">
        <f>G46</f>
        <v>0</v>
      </c>
      <c r="M29" s="44">
        <f t="shared" si="4"/>
        <v>0</v>
      </c>
      <c r="N29" s="38" t="e">
        <f t="shared" si="5"/>
        <v>#DIV/0!</v>
      </c>
    </row>
    <row r="30" spans="1:14" x14ac:dyDescent="0.25">
      <c r="A30" s="59"/>
      <c r="B30" s="60">
        <v>200</v>
      </c>
      <c r="C30" s="61"/>
      <c r="D30" s="62">
        <f t="shared" si="0"/>
        <v>5.6249999999999994E-2</v>
      </c>
      <c r="E30" s="1"/>
      <c r="F30" s="2"/>
      <c r="G30" s="18">
        <f t="shared" si="6"/>
        <v>0</v>
      </c>
      <c r="H30" s="25"/>
      <c r="I30" s="99"/>
      <c r="J30" s="39">
        <v>1000</v>
      </c>
      <c r="K30" s="36">
        <f>G40</f>
        <v>0</v>
      </c>
      <c r="L30" s="36">
        <f>G47</f>
        <v>0</v>
      </c>
      <c r="M30" s="44">
        <f t="shared" si="4"/>
        <v>0</v>
      </c>
      <c r="N30" s="38" t="e">
        <f t="shared" si="5"/>
        <v>#DIV/0!</v>
      </c>
    </row>
    <row r="31" spans="1:14" x14ac:dyDescent="0.25">
      <c r="A31" s="59"/>
      <c r="B31" s="60">
        <v>0</v>
      </c>
      <c r="C31" s="61"/>
      <c r="D31" s="62">
        <f t="shared" si="0"/>
        <v>5.8333333333333327E-2</v>
      </c>
      <c r="E31" s="1"/>
      <c r="F31" s="2"/>
      <c r="G31" s="18">
        <f t="shared" si="6"/>
        <v>0</v>
      </c>
      <c r="H31" s="25"/>
      <c r="I31" s="99">
        <v>180</v>
      </c>
      <c r="J31" s="39">
        <v>200</v>
      </c>
      <c r="K31" s="36">
        <f>G53</f>
        <v>0</v>
      </c>
      <c r="L31" s="36">
        <f>G60</f>
        <v>0</v>
      </c>
      <c r="M31" s="44">
        <f t="shared" si="4"/>
        <v>0</v>
      </c>
      <c r="N31" s="38" t="e">
        <f t="shared" si="5"/>
        <v>#DIV/0!</v>
      </c>
    </row>
    <row r="32" spans="1:14" x14ac:dyDescent="0.25">
      <c r="A32" s="63">
        <v>90</v>
      </c>
      <c r="B32" s="56">
        <v>0</v>
      </c>
      <c r="C32" s="57"/>
      <c r="D32" s="58">
        <f t="shared" si="0"/>
        <v>6.041666666666666E-2</v>
      </c>
      <c r="E32" s="1"/>
      <c r="F32" s="7"/>
      <c r="G32" s="16"/>
      <c r="H32" s="23"/>
      <c r="I32" s="99"/>
      <c r="J32" s="39">
        <v>400</v>
      </c>
      <c r="K32" s="36">
        <f>G54</f>
        <v>0</v>
      </c>
      <c r="L32" s="36">
        <f>G61</f>
        <v>0</v>
      </c>
      <c r="M32" s="44">
        <f t="shared" si="4"/>
        <v>0</v>
      </c>
      <c r="N32" s="38" t="e">
        <f t="shared" si="5"/>
        <v>#DIV/0!</v>
      </c>
    </row>
    <row r="33" spans="1:16" x14ac:dyDescent="0.25">
      <c r="A33" s="64"/>
      <c r="B33" s="56">
        <v>1000</v>
      </c>
      <c r="C33" s="57" t="s">
        <v>21</v>
      </c>
      <c r="D33" s="58">
        <f t="shared" si="0"/>
        <v>6.2499999999999993E-2</v>
      </c>
      <c r="E33" s="1"/>
      <c r="F33" s="7"/>
      <c r="G33" s="16">
        <f>E33-E32</f>
        <v>0</v>
      </c>
      <c r="H33" s="27"/>
      <c r="I33" s="99"/>
      <c r="J33" s="39">
        <v>600</v>
      </c>
      <c r="K33" s="36">
        <f>G55</f>
        <v>0</v>
      </c>
      <c r="L33" s="36">
        <f>G62</f>
        <v>0</v>
      </c>
      <c r="M33" s="44">
        <f t="shared" si="4"/>
        <v>0</v>
      </c>
      <c r="N33" s="38" t="e">
        <f t="shared" si="5"/>
        <v>#DIV/0!</v>
      </c>
    </row>
    <row r="34" spans="1:16" x14ac:dyDescent="0.25">
      <c r="A34" s="64"/>
      <c r="B34" s="56">
        <v>0</v>
      </c>
      <c r="C34" s="57"/>
      <c r="D34" s="58">
        <f t="shared" si="0"/>
        <v>6.4583333333333326E-2</v>
      </c>
      <c r="E34" s="10"/>
      <c r="F34" s="8"/>
      <c r="G34" s="77"/>
      <c r="H34" s="27"/>
      <c r="I34" s="99"/>
      <c r="J34" s="39">
        <v>800</v>
      </c>
      <c r="K34" s="36">
        <f>G56</f>
        <v>0</v>
      </c>
      <c r="L34" s="36">
        <f>G63</f>
        <v>0</v>
      </c>
      <c r="M34" s="44">
        <f t="shared" si="4"/>
        <v>0</v>
      </c>
      <c r="N34" s="38" t="e">
        <f t="shared" si="5"/>
        <v>#DIV/0!</v>
      </c>
    </row>
    <row r="35" spans="1:16" x14ac:dyDescent="0.25">
      <c r="A35" s="64"/>
      <c r="B35" s="56">
        <v>0</v>
      </c>
      <c r="C35" s="57"/>
      <c r="D35" s="58">
        <f t="shared" si="0"/>
        <v>6.6666666666666666E-2</v>
      </c>
      <c r="E35" s="1"/>
      <c r="F35" s="2"/>
      <c r="G35" s="17"/>
      <c r="H35" s="27"/>
      <c r="I35" s="99"/>
      <c r="J35" s="39">
        <v>1000</v>
      </c>
      <c r="K35" s="36">
        <f>G57</f>
        <v>0</v>
      </c>
      <c r="L35" s="36">
        <f>G64</f>
        <v>0</v>
      </c>
      <c r="M35" s="44">
        <f t="shared" si="4"/>
        <v>0</v>
      </c>
      <c r="N35" s="38" t="e">
        <f t="shared" si="5"/>
        <v>#DIV/0!</v>
      </c>
    </row>
    <row r="36" spans="1:16" x14ac:dyDescent="0.25">
      <c r="A36" s="64"/>
      <c r="B36" s="56">
        <v>200</v>
      </c>
      <c r="C36" s="57"/>
      <c r="D36" s="58">
        <f t="shared" si="0"/>
        <v>6.8750000000000006E-2</v>
      </c>
      <c r="E36" s="1"/>
      <c r="F36" s="2"/>
      <c r="G36" s="17">
        <f>E36-$E$35</f>
        <v>0</v>
      </c>
      <c r="H36" s="27"/>
      <c r="I36" s="99">
        <v>270</v>
      </c>
      <c r="J36" s="39">
        <v>200</v>
      </c>
      <c r="K36" s="36">
        <f>G70</f>
        <v>0</v>
      </c>
      <c r="L36" s="36">
        <f>G77</f>
        <v>0</v>
      </c>
      <c r="M36" s="44">
        <f t="shared" si="4"/>
        <v>0</v>
      </c>
      <c r="N36" s="38" t="e">
        <f t="shared" si="5"/>
        <v>#DIV/0!</v>
      </c>
    </row>
    <row r="37" spans="1:16" x14ac:dyDescent="0.25">
      <c r="A37" s="64"/>
      <c r="B37" s="56">
        <v>400</v>
      </c>
      <c r="C37" s="57"/>
      <c r="D37" s="58">
        <f t="shared" si="0"/>
        <v>7.0833333333333345E-2</v>
      </c>
      <c r="E37" s="1"/>
      <c r="F37" s="2"/>
      <c r="G37" s="17">
        <f t="shared" ref="G37:G41" si="7">E37-$E$35</f>
        <v>0</v>
      </c>
      <c r="H37" s="27"/>
      <c r="I37" s="99"/>
      <c r="J37" s="39">
        <v>400</v>
      </c>
      <c r="K37" s="36">
        <f>G71</f>
        <v>0</v>
      </c>
      <c r="L37" s="36">
        <f>G78</f>
        <v>0</v>
      </c>
      <c r="M37" s="44">
        <f t="shared" si="4"/>
        <v>0</v>
      </c>
      <c r="N37" s="38" t="e">
        <f t="shared" si="5"/>
        <v>#DIV/0!</v>
      </c>
    </row>
    <row r="38" spans="1:16" x14ac:dyDescent="0.25">
      <c r="A38" s="64"/>
      <c r="B38" s="56">
        <v>600</v>
      </c>
      <c r="C38" s="57"/>
      <c r="D38" s="58">
        <f t="shared" si="0"/>
        <v>7.2916666666666685E-2</v>
      </c>
      <c r="E38" s="1"/>
      <c r="F38" s="2"/>
      <c r="G38" s="17">
        <f t="shared" si="7"/>
        <v>0</v>
      </c>
      <c r="H38" s="27"/>
      <c r="I38" s="99"/>
      <c r="J38" s="39">
        <v>600</v>
      </c>
      <c r="K38" s="36">
        <f>G72</f>
        <v>0</v>
      </c>
      <c r="L38" s="36">
        <f>G79</f>
        <v>0</v>
      </c>
      <c r="M38" s="44">
        <f t="shared" si="4"/>
        <v>0</v>
      </c>
      <c r="N38" s="38" t="e">
        <f t="shared" si="5"/>
        <v>#DIV/0!</v>
      </c>
    </row>
    <row r="39" spans="1:16" x14ac:dyDescent="0.25">
      <c r="A39" s="64"/>
      <c r="B39" s="56">
        <v>800</v>
      </c>
      <c r="C39" s="57"/>
      <c r="D39" s="58">
        <f t="shared" si="0"/>
        <v>7.5000000000000025E-2</v>
      </c>
      <c r="E39" s="1"/>
      <c r="F39" s="2"/>
      <c r="G39" s="17">
        <f t="shared" si="7"/>
        <v>0</v>
      </c>
      <c r="H39" s="27"/>
      <c r="I39" s="99"/>
      <c r="J39" s="39">
        <v>800</v>
      </c>
      <c r="K39" s="36">
        <f>G73</f>
        <v>0</v>
      </c>
      <c r="L39" s="36">
        <f>G80</f>
        <v>0</v>
      </c>
      <c r="M39" s="44">
        <f t="shared" si="4"/>
        <v>0</v>
      </c>
      <c r="N39" s="38" t="e">
        <f t="shared" si="5"/>
        <v>#DIV/0!</v>
      </c>
    </row>
    <row r="40" spans="1:16" x14ac:dyDescent="0.25">
      <c r="A40" s="64"/>
      <c r="B40" s="56">
        <v>1000</v>
      </c>
      <c r="C40" s="57"/>
      <c r="D40" s="58">
        <f t="shared" si="0"/>
        <v>7.7083333333333365E-2</v>
      </c>
      <c r="E40" s="1"/>
      <c r="F40" s="2"/>
      <c r="G40" s="17">
        <f t="shared" si="7"/>
        <v>0</v>
      </c>
      <c r="H40" s="27"/>
      <c r="I40" s="99"/>
      <c r="J40" s="39">
        <v>1000</v>
      </c>
      <c r="K40" s="36">
        <f>G74</f>
        <v>0</v>
      </c>
      <c r="L40" s="36">
        <f>G81</f>
        <v>0</v>
      </c>
      <c r="M40" s="44">
        <f t="shared" si="4"/>
        <v>0</v>
      </c>
      <c r="N40" s="38" t="e">
        <f t="shared" si="5"/>
        <v>#DIV/0!</v>
      </c>
    </row>
    <row r="41" spans="1:16" x14ac:dyDescent="0.25">
      <c r="A41" s="64"/>
      <c r="B41" s="56">
        <v>0</v>
      </c>
      <c r="C41" s="57"/>
      <c r="D41" s="58">
        <f t="shared" si="0"/>
        <v>7.9166666666666705E-2</v>
      </c>
      <c r="E41" s="1"/>
      <c r="F41" s="2"/>
      <c r="G41" s="17">
        <f t="shared" si="7"/>
        <v>0</v>
      </c>
      <c r="H41" s="27"/>
    </row>
    <row r="42" spans="1:16" x14ac:dyDescent="0.25">
      <c r="A42" s="64"/>
      <c r="B42" s="56">
        <v>0</v>
      </c>
      <c r="C42" s="57"/>
      <c r="D42" s="58">
        <f t="shared" si="0"/>
        <v>8.1250000000000044E-2</v>
      </c>
      <c r="E42" s="1"/>
      <c r="F42" s="2"/>
      <c r="G42" s="17"/>
      <c r="H42" s="27"/>
      <c r="J42" s="101" t="s">
        <v>53</v>
      </c>
      <c r="K42" s="101"/>
      <c r="L42" s="101"/>
      <c r="N42" s="102" t="s">
        <v>54</v>
      </c>
      <c r="O42" s="103"/>
      <c r="P42" s="104"/>
    </row>
    <row r="43" spans="1:16" x14ac:dyDescent="0.25">
      <c r="A43" s="64"/>
      <c r="B43" s="56">
        <v>200</v>
      </c>
      <c r="C43" s="57"/>
      <c r="D43" s="58">
        <f t="shared" si="0"/>
        <v>8.3333333333333384E-2</v>
      </c>
      <c r="E43" s="1"/>
      <c r="F43" s="2"/>
      <c r="G43" s="17">
        <f>E43-$E$42</f>
        <v>0</v>
      </c>
      <c r="H43" s="27"/>
      <c r="J43" s="24" t="s">
        <v>1</v>
      </c>
      <c r="K43" s="24" t="s">
        <v>57</v>
      </c>
      <c r="L43" s="24" t="s">
        <v>58</v>
      </c>
      <c r="M43" s="79" t="s">
        <v>47</v>
      </c>
      <c r="N43" s="24" t="s">
        <v>49</v>
      </c>
      <c r="O43" s="24" t="s">
        <v>50</v>
      </c>
      <c r="P43" s="24" t="s">
        <v>59</v>
      </c>
    </row>
    <row r="44" spans="1:16" ht="15.6" x14ac:dyDescent="0.25">
      <c r="A44" s="64"/>
      <c r="B44" s="56">
        <v>400</v>
      </c>
      <c r="C44" s="57"/>
      <c r="D44" s="58">
        <f t="shared" si="0"/>
        <v>8.5416666666666724E-2</v>
      </c>
      <c r="E44" s="1"/>
      <c r="F44" s="2"/>
      <c r="G44" s="17">
        <f t="shared" ref="G44:G48" si="8">E44-$E$42</f>
        <v>0</v>
      </c>
      <c r="H44" s="23"/>
      <c r="J44" s="26" t="s">
        <v>9</v>
      </c>
      <c r="K44" s="26" t="s">
        <v>11</v>
      </c>
      <c r="L44" s="26" t="s">
        <v>11</v>
      </c>
      <c r="M44" s="43" t="s">
        <v>11</v>
      </c>
      <c r="N44" s="26" t="s">
        <v>51</v>
      </c>
      <c r="O44" s="26" t="s">
        <v>51</v>
      </c>
      <c r="P44" s="26" t="s">
        <v>51</v>
      </c>
    </row>
    <row r="45" spans="1:16" x14ac:dyDescent="0.25">
      <c r="A45" s="64"/>
      <c r="B45" s="56">
        <v>600</v>
      </c>
      <c r="C45" s="57"/>
      <c r="D45" s="58">
        <f t="shared" si="0"/>
        <v>8.7500000000000064E-2</v>
      </c>
      <c r="E45" s="1"/>
      <c r="F45" s="2"/>
      <c r="G45" s="17">
        <f t="shared" si="8"/>
        <v>0</v>
      </c>
      <c r="H45" s="23"/>
      <c r="J45" s="35">
        <v>200</v>
      </c>
      <c r="K45" s="36">
        <f>AVERAGE(K17,K26,K31,K36)</f>
        <v>0</v>
      </c>
      <c r="L45" s="36">
        <f>AVERAGE(L17,L26,L31,L36)</f>
        <v>0</v>
      </c>
      <c r="M45" s="44">
        <f>AVERAGE(M17,M26,M31,M36)</f>
        <v>0</v>
      </c>
      <c r="N45" s="38">
        <f>STDEV(K17,K26,K31,K36)/SQRT(4)*1000000</f>
        <v>0</v>
      </c>
      <c r="O45" s="38">
        <f>STDEV(L17,L26,L31,L36)/SQRT(4)*1000000</f>
        <v>0</v>
      </c>
      <c r="P45" s="45">
        <f>AVERAGE(N45,O45)</f>
        <v>0</v>
      </c>
    </row>
    <row r="46" spans="1:16" x14ac:dyDescent="0.25">
      <c r="A46" s="64"/>
      <c r="B46" s="56">
        <v>800</v>
      </c>
      <c r="C46" s="57"/>
      <c r="D46" s="58">
        <f t="shared" si="0"/>
        <v>8.9583333333333404E-2</v>
      </c>
      <c r="E46" s="1"/>
      <c r="F46" s="2"/>
      <c r="G46" s="17">
        <f t="shared" si="8"/>
        <v>0</v>
      </c>
      <c r="J46" s="39">
        <v>400</v>
      </c>
      <c r="K46" s="36">
        <f t="shared" ref="K46:L46" si="9">AVERAGE(K18,K27,K32,K37)</f>
        <v>0</v>
      </c>
      <c r="L46" s="36">
        <f t="shared" si="9"/>
        <v>0</v>
      </c>
      <c r="M46" s="44">
        <f>AVERAGE(M18,M27,M32,M37)</f>
        <v>0</v>
      </c>
      <c r="N46" s="38">
        <f t="shared" ref="N46:O46" si="10">STDEV(K18,K27,K32,K37)/SQRT(4)*1000000</f>
        <v>0</v>
      </c>
      <c r="O46" s="38">
        <f t="shared" si="10"/>
        <v>0</v>
      </c>
      <c r="P46" s="45">
        <f t="shared" ref="P46:P49" si="11">AVERAGE(N46,O46)</f>
        <v>0</v>
      </c>
    </row>
    <row r="47" spans="1:16" x14ac:dyDescent="0.25">
      <c r="A47" s="64"/>
      <c r="B47" s="56">
        <v>1000</v>
      </c>
      <c r="C47" s="57"/>
      <c r="D47" s="58">
        <f t="shared" si="0"/>
        <v>9.1666666666666743E-2</v>
      </c>
      <c r="E47" s="1"/>
      <c r="F47" s="2"/>
      <c r="G47" s="17">
        <f t="shared" si="8"/>
        <v>0</v>
      </c>
      <c r="H47" s="25"/>
      <c r="J47" s="39">
        <v>600</v>
      </c>
      <c r="K47" s="36">
        <f t="shared" ref="K47:L47" si="12">AVERAGE(K19,K28,K33,K38)</f>
        <v>0</v>
      </c>
      <c r="L47" s="36">
        <f t="shared" si="12"/>
        <v>0</v>
      </c>
      <c r="M47" s="44">
        <f>AVERAGE(M19,M28,M33,M38)</f>
        <v>0</v>
      </c>
      <c r="N47" s="38">
        <f t="shared" ref="N47:O47" si="13">STDEV(K19,K28,K33,K38)/SQRT(4)*1000000</f>
        <v>0</v>
      </c>
      <c r="O47" s="38">
        <f t="shared" si="13"/>
        <v>0</v>
      </c>
      <c r="P47" s="45">
        <f t="shared" si="11"/>
        <v>0</v>
      </c>
    </row>
    <row r="48" spans="1:16" x14ac:dyDescent="0.25">
      <c r="A48" s="65"/>
      <c r="B48" s="56">
        <v>0</v>
      </c>
      <c r="C48" s="57"/>
      <c r="D48" s="58">
        <f t="shared" si="0"/>
        <v>9.3750000000000083E-2</v>
      </c>
      <c r="E48" s="1"/>
      <c r="F48" s="2"/>
      <c r="G48" s="17">
        <f t="shared" si="8"/>
        <v>0</v>
      </c>
      <c r="H48" s="25"/>
      <c r="J48" s="39">
        <v>800</v>
      </c>
      <c r="K48" s="36">
        <f t="shared" ref="K48:L48" si="14">AVERAGE(K20,K29,K34,K39)</f>
        <v>0</v>
      </c>
      <c r="L48" s="36">
        <f t="shared" si="14"/>
        <v>0</v>
      </c>
      <c r="M48" s="44">
        <f>AVERAGE(M20,M29,M34,M39)</f>
        <v>0</v>
      </c>
      <c r="N48" s="38">
        <f t="shared" ref="N48:O48" si="15">STDEV(K20,K29,K34,K39)/SQRT(4)*1000000</f>
        <v>0</v>
      </c>
      <c r="O48" s="38">
        <f t="shared" si="15"/>
        <v>0</v>
      </c>
      <c r="P48" s="45">
        <f t="shared" si="11"/>
        <v>0</v>
      </c>
    </row>
    <row r="49" spans="1:18" x14ac:dyDescent="0.25">
      <c r="A49" s="63">
        <v>180</v>
      </c>
      <c r="B49" s="56">
        <v>0</v>
      </c>
      <c r="C49" s="57"/>
      <c r="D49" s="58">
        <f t="shared" si="0"/>
        <v>9.5833333333333423E-2</v>
      </c>
      <c r="E49" s="1"/>
      <c r="F49" s="7"/>
      <c r="G49" s="16"/>
      <c r="J49" s="39">
        <v>1000</v>
      </c>
      <c r="K49" s="36">
        <f t="shared" ref="K49:L49" si="16">AVERAGE(K21,K30,K35,K40)</f>
        <v>0</v>
      </c>
      <c r="L49" s="36">
        <f t="shared" si="16"/>
        <v>0</v>
      </c>
      <c r="M49" s="44">
        <f>AVERAGE(M21,M30,M35,M40)</f>
        <v>0</v>
      </c>
      <c r="N49" s="38">
        <f t="shared" ref="N49:O49" si="17">STDEV(K21,K30,K35,K40)/SQRT(4)*1000000</f>
        <v>0</v>
      </c>
      <c r="O49" s="38">
        <f t="shared" si="17"/>
        <v>0</v>
      </c>
      <c r="P49" s="45">
        <f t="shared" si="11"/>
        <v>0</v>
      </c>
    </row>
    <row r="50" spans="1:18" x14ac:dyDescent="0.25">
      <c r="A50" s="64"/>
      <c r="B50" s="56">
        <v>1000</v>
      </c>
      <c r="C50" s="57" t="s">
        <v>21</v>
      </c>
      <c r="D50" s="58">
        <f t="shared" si="0"/>
        <v>9.7916666666666763E-2</v>
      </c>
      <c r="E50" s="1"/>
      <c r="F50" s="7"/>
      <c r="G50" s="16">
        <f>E50-E49</f>
        <v>0</v>
      </c>
      <c r="H50" s="23"/>
      <c r="M50" s="27"/>
    </row>
    <row r="51" spans="1:18" x14ac:dyDescent="0.25">
      <c r="A51" s="64"/>
      <c r="B51" s="56">
        <v>0</v>
      </c>
      <c r="C51" s="57"/>
      <c r="D51" s="58">
        <f t="shared" si="0"/>
        <v>0.1000000000000001</v>
      </c>
      <c r="E51" s="10"/>
      <c r="F51" s="8"/>
      <c r="G51" s="77"/>
      <c r="J51" s="100" t="s">
        <v>55</v>
      </c>
      <c r="K51" s="101"/>
      <c r="L51" s="100"/>
      <c r="M51" s="100"/>
      <c r="O51" s="14"/>
      <c r="P51" s="14"/>
      <c r="Q51" s="14"/>
      <c r="R51" s="14"/>
    </row>
    <row r="52" spans="1:18" x14ac:dyDescent="0.25">
      <c r="A52" s="64"/>
      <c r="B52" s="56">
        <v>0</v>
      </c>
      <c r="C52" s="57"/>
      <c r="D52" s="58">
        <f t="shared" si="0"/>
        <v>0.10208333333333344</v>
      </c>
      <c r="E52" s="1"/>
      <c r="F52" s="2"/>
      <c r="G52" s="17"/>
      <c r="I52" s="28"/>
      <c r="J52" s="78" t="s">
        <v>1</v>
      </c>
      <c r="K52" s="24" t="s">
        <v>49</v>
      </c>
      <c r="L52" s="24" t="s">
        <v>50</v>
      </c>
      <c r="M52" s="24" t="s">
        <v>47</v>
      </c>
      <c r="O52" s="14"/>
      <c r="P52" s="14"/>
      <c r="Q52" s="14"/>
      <c r="R52" s="14"/>
    </row>
    <row r="53" spans="1:18" x14ac:dyDescent="0.25">
      <c r="A53" s="64"/>
      <c r="B53" s="56">
        <v>200</v>
      </c>
      <c r="C53" s="57"/>
      <c r="D53" s="58">
        <f t="shared" si="0"/>
        <v>0.10416666666666678</v>
      </c>
      <c r="E53" s="1"/>
      <c r="F53" s="2"/>
      <c r="G53" s="17">
        <f>E53-$E$52</f>
        <v>0</v>
      </c>
      <c r="I53" s="27"/>
      <c r="J53" s="46" t="s">
        <v>9</v>
      </c>
      <c r="K53" s="26" t="s">
        <v>11</v>
      </c>
      <c r="L53" s="26" t="s">
        <v>11</v>
      </c>
      <c r="M53" s="26" t="s">
        <v>11</v>
      </c>
      <c r="O53" s="14"/>
      <c r="P53" s="14"/>
      <c r="Q53" s="14"/>
      <c r="R53" s="14"/>
    </row>
    <row r="54" spans="1:18" x14ac:dyDescent="0.25">
      <c r="A54" s="64"/>
      <c r="B54" s="56">
        <v>400</v>
      </c>
      <c r="C54" s="57"/>
      <c r="D54" s="58">
        <f t="shared" si="0"/>
        <v>0.10625000000000012</v>
      </c>
      <c r="E54" s="1"/>
      <c r="F54" s="2"/>
      <c r="G54" s="17">
        <f t="shared" ref="G54:G58" si="18">E54-$E$52</f>
        <v>0</v>
      </c>
      <c r="J54" s="39">
        <v>200</v>
      </c>
      <c r="K54" s="37">
        <f>G19-G11</f>
        <v>0</v>
      </c>
      <c r="L54" s="37">
        <f>G30-G22</f>
        <v>0</v>
      </c>
      <c r="M54" s="44">
        <f>AVERAGE(K54:L54)</f>
        <v>0</v>
      </c>
      <c r="N54" s="14"/>
      <c r="O54" s="14"/>
      <c r="P54" s="14"/>
      <c r="Q54" s="14"/>
      <c r="R54" s="14"/>
    </row>
    <row r="55" spans="1:18" x14ac:dyDescent="0.25">
      <c r="A55" s="64"/>
      <c r="B55" s="56">
        <v>600</v>
      </c>
      <c r="C55" s="57"/>
      <c r="D55" s="58">
        <f t="shared" si="0"/>
        <v>0.10833333333333346</v>
      </c>
      <c r="E55" s="1"/>
      <c r="F55" s="2"/>
      <c r="G55" s="17">
        <f t="shared" si="18"/>
        <v>0</v>
      </c>
      <c r="J55" s="39">
        <v>400</v>
      </c>
      <c r="K55" s="37">
        <f>G18-G12</f>
        <v>0</v>
      </c>
      <c r="L55" s="37">
        <f>G29-G23</f>
        <v>0</v>
      </c>
      <c r="M55" s="44">
        <f t="shared" ref="M55:M57" si="19">AVERAGE(K55:L55)</f>
        <v>0</v>
      </c>
    </row>
    <row r="56" spans="1:18" x14ac:dyDescent="0.25">
      <c r="A56" s="64"/>
      <c r="B56" s="56">
        <v>800</v>
      </c>
      <c r="C56" s="57"/>
      <c r="D56" s="58">
        <f t="shared" si="0"/>
        <v>0.1104166666666668</v>
      </c>
      <c r="E56" s="1"/>
      <c r="F56" s="2"/>
      <c r="G56" s="17">
        <f t="shared" si="18"/>
        <v>0</v>
      </c>
      <c r="H56" s="23"/>
      <c r="J56" s="39">
        <v>600</v>
      </c>
      <c r="K56" s="37">
        <f>G17-G13</f>
        <v>0</v>
      </c>
      <c r="L56" s="37">
        <f>G28-G24</f>
        <v>0</v>
      </c>
      <c r="M56" s="44">
        <f t="shared" si="19"/>
        <v>0</v>
      </c>
      <c r="N56" s="47"/>
    </row>
    <row r="57" spans="1:18" x14ac:dyDescent="0.25">
      <c r="A57" s="64"/>
      <c r="B57" s="56">
        <v>1000</v>
      </c>
      <c r="C57" s="57"/>
      <c r="D57" s="58">
        <f t="shared" si="0"/>
        <v>0.11250000000000014</v>
      </c>
      <c r="E57" s="1"/>
      <c r="F57" s="2"/>
      <c r="G57" s="17">
        <f t="shared" si="18"/>
        <v>0</v>
      </c>
      <c r="H57" s="23"/>
      <c r="J57" s="39">
        <v>800</v>
      </c>
      <c r="K57" s="37">
        <f>G16-G14</f>
        <v>0</v>
      </c>
      <c r="L57" s="37">
        <f>G27-G25</f>
        <v>0</v>
      </c>
      <c r="M57" s="44">
        <f t="shared" si="19"/>
        <v>0</v>
      </c>
    </row>
    <row r="58" spans="1:18" x14ac:dyDescent="0.25">
      <c r="A58" s="64"/>
      <c r="B58" s="56">
        <v>0</v>
      </c>
      <c r="C58" s="57"/>
      <c r="D58" s="58">
        <f t="shared" si="0"/>
        <v>0.11458333333333348</v>
      </c>
      <c r="E58" s="1"/>
      <c r="F58" s="2"/>
      <c r="G58" s="17">
        <f t="shared" si="18"/>
        <v>0</v>
      </c>
      <c r="J58" s="39">
        <v>1000</v>
      </c>
      <c r="K58" s="48" t="s">
        <v>56</v>
      </c>
      <c r="L58" s="48" t="s">
        <v>56</v>
      </c>
      <c r="M58" s="48" t="s">
        <v>56</v>
      </c>
    </row>
    <row r="59" spans="1:18" x14ac:dyDescent="0.25">
      <c r="A59" s="64"/>
      <c r="B59" s="56">
        <v>0</v>
      </c>
      <c r="C59" s="57"/>
      <c r="D59" s="58">
        <f t="shared" si="0"/>
        <v>0.11666666666666682</v>
      </c>
      <c r="E59" s="1"/>
      <c r="F59" s="2"/>
      <c r="G59" s="17"/>
      <c r="H59" s="25"/>
      <c r="I59" s="29"/>
    </row>
    <row r="60" spans="1:18" x14ac:dyDescent="0.25">
      <c r="A60" s="64"/>
      <c r="B60" s="56">
        <v>200</v>
      </c>
      <c r="C60" s="57"/>
      <c r="D60" s="58">
        <f t="shared" si="0"/>
        <v>0.11875000000000016</v>
      </c>
      <c r="E60" s="1"/>
      <c r="F60" s="2"/>
      <c r="G60" s="17">
        <f>E60-$E$59</f>
        <v>0</v>
      </c>
      <c r="H60" s="25"/>
      <c r="I60" s="30"/>
    </row>
    <row r="61" spans="1:18" x14ac:dyDescent="0.25">
      <c r="A61" s="64"/>
      <c r="B61" s="56">
        <v>400</v>
      </c>
      <c r="C61" s="57"/>
      <c r="D61" s="58">
        <f t="shared" si="0"/>
        <v>0.1208333333333335</v>
      </c>
      <c r="E61" s="1"/>
      <c r="F61" s="2"/>
      <c r="G61" s="17">
        <f t="shared" ref="G61:G65" si="20">E61-$E$59</f>
        <v>0</v>
      </c>
    </row>
    <row r="62" spans="1:18" x14ac:dyDescent="0.25">
      <c r="A62" s="64"/>
      <c r="B62" s="56">
        <v>600</v>
      </c>
      <c r="C62" s="57"/>
      <c r="D62" s="58">
        <f t="shared" si="0"/>
        <v>0.12291666666666684</v>
      </c>
      <c r="E62" s="1"/>
      <c r="F62" s="2"/>
      <c r="G62" s="17">
        <f t="shared" si="20"/>
        <v>0</v>
      </c>
      <c r="H62" s="23"/>
    </row>
    <row r="63" spans="1:18" x14ac:dyDescent="0.25">
      <c r="A63" s="64"/>
      <c r="B63" s="56">
        <v>800</v>
      </c>
      <c r="C63" s="57"/>
      <c r="D63" s="58">
        <f t="shared" si="0"/>
        <v>0.12500000000000017</v>
      </c>
      <c r="E63" s="1"/>
      <c r="F63" s="2"/>
      <c r="G63" s="17">
        <f t="shared" si="20"/>
        <v>0</v>
      </c>
      <c r="H63" s="23"/>
    </row>
    <row r="64" spans="1:18" x14ac:dyDescent="0.25">
      <c r="A64" s="64"/>
      <c r="B64" s="56">
        <v>1000</v>
      </c>
      <c r="C64" s="57"/>
      <c r="D64" s="58">
        <f t="shared" si="0"/>
        <v>0.12708333333333349</v>
      </c>
      <c r="E64" s="1"/>
      <c r="F64" s="2"/>
      <c r="G64" s="17">
        <f t="shared" si="20"/>
        <v>0</v>
      </c>
    </row>
    <row r="65" spans="1:8" x14ac:dyDescent="0.25">
      <c r="A65" s="65"/>
      <c r="B65" s="56">
        <v>0</v>
      </c>
      <c r="C65" s="57"/>
      <c r="D65" s="58">
        <f t="shared" si="0"/>
        <v>0.12916666666666682</v>
      </c>
      <c r="E65" s="1"/>
      <c r="F65" s="2"/>
      <c r="G65" s="17">
        <f t="shared" si="20"/>
        <v>0</v>
      </c>
      <c r="H65" s="25"/>
    </row>
    <row r="66" spans="1:8" x14ac:dyDescent="0.25">
      <c r="A66" s="63">
        <v>270</v>
      </c>
      <c r="B66" s="56">
        <v>0</v>
      </c>
      <c r="C66" s="57"/>
      <c r="D66" s="58">
        <f t="shared" si="0"/>
        <v>0.13125000000000014</v>
      </c>
      <c r="E66" s="1"/>
      <c r="F66" s="7"/>
      <c r="G66" s="16"/>
      <c r="H66" s="25"/>
    </row>
    <row r="67" spans="1:8" x14ac:dyDescent="0.25">
      <c r="A67" s="64"/>
      <c r="B67" s="56">
        <v>1000</v>
      </c>
      <c r="C67" s="57" t="s">
        <v>21</v>
      </c>
      <c r="D67" s="58">
        <f t="shared" si="0"/>
        <v>0.13333333333333347</v>
      </c>
      <c r="E67" s="1"/>
      <c r="F67" s="7"/>
      <c r="G67" s="16">
        <f>E67-E66</f>
        <v>0</v>
      </c>
    </row>
    <row r="68" spans="1:8" x14ac:dyDescent="0.25">
      <c r="A68" s="64"/>
      <c r="B68" s="56">
        <v>0</v>
      </c>
      <c r="C68" s="57"/>
      <c r="D68" s="58">
        <f t="shared" si="0"/>
        <v>0.1354166666666668</v>
      </c>
      <c r="E68" s="10"/>
      <c r="F68" s="8"/>
      <c r="G68" s="77"/>
      <c r="H68" s="23"/>
    </row>
    <row r="69" spans="1:8" x14ac:dyDescent="0.25">
      <c r="A69" s="64"/>
      <c r="B69" s="56">
        <v>0</v>
      </c>
      <c r="C69" s="57"/>
      <c r="D69" s="58">
        <f t="shared" ref="D69:D82" si="21">D68+1*$J$5/1440</f>
        <v>0.13750000000000012</v>
      </c>
      <c r="E69" s="1"/>
      <c r="F69" s="2"/>
      <c r="G69" s="17"/>
      <c r="H69" s="23"/>
    </row>
    <row r="70" spans="1:8" x14ac:dyDescent="0.25">
      <c r="A70" s="64"/>
      <c r="B70" s="56">
        <v>200</v>
      </c>
      <c r="C70" s="57"/>
      <c r="D70" s="58">
        <f t="shared" si="21"/>
        <v>0.13958333333333345</v>
      </c>
      <c r="E70" s="1"/>
      <c r="F70" s="2"/>
      <c r="G70" s="17">
        <f>E70-$E$69</f>
        <v>0</v>
      </c>
    </row>
    <row r="71" spans="1:8" x14ac:dyDescent="0.25">
      <c r="A71" s="64"/>
      <c r="B71" s="56">
        <v>400</v>
      </c>
      <c r="C71" s="57"/>
      <c r="D71" s="58">
        <f t="shared" si="21"/>
        <v>0.14166666666666677</v>
      </c>
      <c r="E71" s="1"/>
      <c r="F71" s="2"/>
      <c r="G71" s="17">
        <f t="shared" ref="G71:G75" si="22">E71-$E$69</f>
        <v>0</v>
      </c>
      <c r="H71" s="25"/>
    </row>
    <row r="72" spans="1:8" x14ac:dyDescent="0.25">
      <c r="A72" s="64"/>
      <c r="B72" s="56">
        <v>600</v>
      </c>
      <c r="C72" s="57"/>
      <c r="D72" s="58">
        <f t="shared" si="21"/>
        <v>0.1437500000000001</v>
      </c>
      <c r="E72" s="1"/>
      <c r="F72" s="2"/>
      <c r="G72" s="17">
        <f t="shared" si="22"/>
        <v>0</v>
      </c>
      <c r="H72" s="25"/>
    </row>
    <row r="73" spans="1:8" x14ac:dyDescent="0.25">
      <c r="A73" s="64"/>
      <c r="B73" s="56">
        <v>800</v>
      </c>
      <c r="C73" s="57"/>
      <c r="D73" s="58">
        <f t="shared" si="21"/>
        <v>0.14583333333333343</v>
      </c>
      <c r="E73" s="1"/>
      <c r="F73" s="2"/>
      <c r="G73" s="17">
        <f t="shared" si="22"/>
        <v>0</v>
      </c>
    </row>
    <row r="74" spans="1:8" x14ac:dyDescent="0.25">
      <c r="A74" s="64"/>
      <c r="B74" s="56">
        <v>1000</v>
      </c>
      <c r="C74" s="57"/>
      <c r="D74" s="58">
        <f t="shared" si="21"/>
        <v>0.14791666666666675</v>
      </c>
      <c r="E74" s="1"/>
      <c r="F74" s="2"/>
      <c r="G74" s="17">
        <f t="shared" si="22"/>
        <v>0</v>
      </c>
      <c r="H74" s="31"/>
    </row>
    <row r="75" spans="1:8" x14ac:dyDescent="0.25">
      <c r="A75" s="64"/>
      <c r="B75" s="56">
        <v>0</v>
      </c>
      <c r="C75" s="57"/>
      <c r="D75" s="58">
        <f t="shared" si="21"/>
        <v>0.15000000000000008</v>
      </c>
      <c r="E75" s="1"/>
      <c r="F75" s="2"/>
      <c r="G75" s="17">
        <f t="shared" si="22"/>
        <v>0</v>
      </c>
      <c r="H75" s="31"/>
    </row>
    <row r="76" spans="1:8" x14ac:dyDescent="0.25">
      <c r="A76" s="64"/>
      <c r="B76" s="56">
        <v>0</v>
      </c>
      <c r="C76" s="57"/>
      <c r="D76" s="58">
        <f t="shared" si="21"/>
        <v>0.1520833333333334</v>
      </c>
      <c r="E76" s="1"/>
      <c r="F76" s="2"/>
      <c r="G76" s="17"/>
    </row>
    <row r="77" spans="1:8" x14ac:dyDescent="0.25">
      <c r="A77" s="64"/>
      <c r="B77" s="56">
        <v>200</v>
      </c>
      <c r="C77" s="57"/>
      <c r="D77" s="58">
        <f t="shared" si="21"/>
        <v>0.15416666666666673</v>
      </c>
      <c r="E77" s="1"/>
      <c r="F77" s="2"/>
      <c r="G77" s="17">
        <f>E77-$E$76</f>
        <v>0</v>
      </c>
      <c r="H77" s="25"/>
    </row>
    <row r="78" spans="1:8" x14ac:dyDescent="0.25">
      <c r="A78" s="64"/>
      <c r="B78" s="56">
        <v>400</v>
      </c>
      <c r="C78" s="57"/>
      <c r="D78" s="58">
        <f t="shared" si="21"/>
        <v>0.15625000000000006</v>
      </c>
      <c r="E78" s="1"/>
      <c r="F78" s="2"/>
      <c r="G78" s="17">
        <f t="shared" ref="G78:G82" si="23">E78-$E$76</f>
        <v>0</v>
      </c>
      <c r="H78" s="25"/>
    </row>
    <row r="79" spans="1:8" x14ac:dyDescent="0.25">
      <c r="A79" s="64"/>
      <c r="B79" s="56">
        <v>600</v>
      </c>
      <c r="C79" s="57"/>
      <c r="D79" s="58">
        <f t="shared" si="21"/>
        <v>0.15833333333333338</v>
      </c>
      <c r="E79" s="1"/>
      <c r="F79" s="2"/>
      <c r="G79" s="17">
        <f t="shared" si="23"/>
        <v>0</v>
      </c>
    </row>
    <row r="80" spans="1:8" x14ac:dyDescent="0.25">
      <c r="A80" s="64"/>
      <c r="B80" s="56">
        <v>800</v>
      </c>
      <c r="C80" s="57"/>
      <c r="D80" s="58">
        <f t="shared" si="21"/>
        <v>0.16041666666666671</v>
      </c>
      <c r="E80" s="1"/>
      <c r="F80" s="2"/>
      <c r="G80" s="17">
        <f t="shared" si="23"/>
        <v>0</v>
      </c>
      <c r="H80" s="23"/>
    </row>
    <row r="81" spans="1:8" x14ac:dyDescent="0.25">
      <c r="A81" s="64"/>
      <c r="B81" s="56">
        <v>1000</v>
      </c>
      <c r="C81" s="57"/>
      <c r="D81" s="58">
        <f t="shared" si="21"/>
        <v>0.16250000000000003</v>
      </c>
      <c r="E81" s="1"/>
      <c r="F81" s="2"/>
      <c r="G81" s="17">
        <f t="shared" si="23"/>
        <v>0</v>
      </c>
      <c r="H81" s="23"/>
    </row>
    <row r="82" spans="1:8" x14ac:dyDescent="0.25">
      <c r="A82" s="65"/>
      <c r="B82" s="56">
        <v>0</v>
      </c>
      <c r="C82" s="57"/>
      <c r="D82" s="58">
        <f t="shared" si="21"/>
        <v>0.16458333333333336</v>
      </c>
      <c r="E82" s="1"/>
      <c r="F82" s="2"/>
      <c r="G82" s="17">
        <f t="shared" si="23"/>
        <v>0</v>
      </c>
    </row>
    <row r="83" spans="1:8" x14ac:dyDescent="0.25">
      <c r="G83" s="19"/>
      <c r="H83" s="25"/>
    </row>
    <row r="84" spans="1:8" x14ac:dyDescent="0.25">
      <c r="H84" s="25"/>
    </row>
    <row r="85" spans="1:8" x14ac:dyDescent="0.25">
      <c r="G85" s="19"/>
    </row>
    <row r="86" spans="1:8" x14ac:dyDescent="0.25">
      <c r="G86" s="19"/>
      <c r="H86" s="23"/>
    </row>
    <row r="87" spans="1:8" x14ac:dyDescent="0.25">
      <c r="G87" s="19"/>
      <c r="H87" s="23"/>
    </row>
    <row r="89" spans="1:8" x14ac:dyDescent="0.25">
      <c r="H89" s="25"/>
    </row>
    <row r="90" spans="1:8" x14ac:dyDescent="0.25">
      <c r="H90" s="25"/>
    </row>
    <row r="92" spans="1:8" x14ac:dyDescent="0.25">
      <c r="H92" s="23"/>
    </row>
    <row r="93" spans="1:8" x14ac:dyDescent="0.25">
      <c r="H93" s="23"/>
    </row>
    <row r="95" spans="1:8" x14ac:dyDescent="0.25">
      <c r="H95" s="25"/>
    </row>
    <row r="96" spans="1:8" x14ac:dyDescent="0.25">
      <c r="H96" s="25"/>
    </row>
    <row r="98" spans="8:8" x14ac:dyDescent="0.25">
      <c r="H98" s="23"/>
    </row>
    <row r="99" spans="8:8" x14ac:dyDescent="0.25">
      <c r="H99" s="23"/>
    </row>
    <row r="101" spans="8:8" x14ac:dyDescent="0.25">
      <c r="H101" s="25"/>
    </row>
    <row r="102" spans="8:8" x14ac:dyDescent="0.25">
      <c r="H102" s="25"/>
    </row>
  </sheetData>
  <sheetProtection sheet="1" objects="1" scenarios="1"/>
  <mergeCells count="18">
    <mergeCell ref="L4:M4"/>
    <mergeCell ref="B1:C1"/>
    <mergeCell ref="L1:P1"/>
    <mergeCell ref="B2:C2"/>
    <mergeCell ref="L2:M2"/>
    <mergeCell ref="L3:M3"/>
    <mergeCell ref="J51:M51"/>
    <mergeCell ref="N42:P42"/>
    <mergeCell ref="L6:N6"/>
    <mergeCell ref="L7:L8"/>
    <mergeCell ref="I13:J13"/>
    <mergeCell ref="K15:L15"/>
    <mergeCell ref="I17:I21"/>
    <mergeCell ref="I22:I25"/>
    <mergeCell ref="I26:I30"/>
    <mergeCell ref="I31:I35"/>
    <mergeCell ref="I36:I40"/>
    <mergeCell ref="J42:L42"/>
  </mergeCells>
  <pageMargins left="0" right="0" top="0" bottom="0" header="0" footer="0"/>
  <pageSetup paperSize="9" scale="42" orientation="portrait" r:id="rId1"/>
  <headerFooter alignWithMargins="0">
    <oddFooter>&amp;C&amp;A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Raw_data</vt:lpstr>
      <vt:lpstr>Raw_data_option2-2series</vt:lpstr>
    </vt:vector>
  </TitlesOfParts>
  <Manager/>
  <Company>National Physical Laboratory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Knott</dc:creator>
  <cp:keywords/>
  <dc:description/>
  <cp:lastModifiedBy>Alejandro Savarin</cp:lastModifiedBy>
  <cp:revision/>
  <cp:lastPrinted>2021-07-15T16:11:26Z</cp:lastPrinted>
  <dcterms:created xsi:type="dcterms:W3CDTF">2004-11-18T14:09:30Z</dcterms:created>
  <dcterms:modified xsi:type="dcterms:W3CDTF">2021-07-15T17:50:43Z</dcterms:modified>
  <cp:category/>
  <cp:contentStatus/>
</cp:coreProperties>
</file>