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DieseArbeitsmappe" defaultThemeVersion="124226"/>
  <bookViews>
    <workbookView xWindow="0" yWindow="0" windowWidth="28800" windowHeight="12450"/>
  </bookViews>
  <sheets>
    <sheet name="10 kN data form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3" l="1"/>
  <c r="R18" i="3"/>
  <c r="R17" i="3"/>
  <c r="S17" i="3" s="1"/>
  <c r="N65" i="3"/>
  <c r="O65" i="3"/>
  <c r="O58" i="3"/>
  <c r="N58" i="3"/>
  <c r="N21" i="3"/>
  <c r="N19" i="3"/>
  <c r="H91" i="3"/>
  <c r="O33" i="3" s="1"/>
  <c r="H90" i="3"/>
  <c r="N33" i="3" s="1"/>
  <c r="H89" i="3"/>
  <c r="H88" i="3"/>
  <c r="H87" i="3"/>
  <c r="H86" i="3"/>
  <c r="H85" i="3"/>
  <c r="O32" i="3" s="1"/>
  <c r="H84" i="3"/>
  <c r="N32" i="3" s="1"/>
  <c r="H83" i="3"/>
  <c r="H82" i="3"/>
  <c r="H81" i="3"/>
  <c r="H80" i="3"/>
  <c r="H79" i="3"/>
  <c r="O31" i="3" s="1"/>
  <c r="H78" i="3"/>
  <c r="N31" i="3" s="1"/>
  <c r="H77" i="3"/>
  <c r="H76" i="3"/>
  <c r="H75" i="3"/>
  <c r="H74" i="3"/>
  <c r="H73" i="3"/>
  <c r="O30" i="3" s="1"/>
  <c r="H72" i="3"/>
  <c r="N30" i="3" s="1"/>
  <c r="H71" i="3"/>
  <c r="H70" i="3"/>
  <c r="H69" i="3"/>
  <c r="H68" i="3"/>
  <c r="H67" i="3"/>
  <c r="O29" i="3" s="1"/>
  <c r="H66" i="3"/>
  <c r="N29" i="3" s="1"/>
  <c r="H65" i="3"/>
  <c r="H64" i="3"/>
  <c r="H63" i="3"/>
  <c r="H62" i="3"/>
  <c r="H61" i="3"/>
  <c r="O28" i="3" s="1"/>
  <c r="H60" i="3"/>
  <c r="N28" i="3" s="1"/>
  <c r="H59" i="3"/>
  <c r="H58" i="3"/>
  <c r="H57" i="3"/>
  <c r="H56" i="3"/>
  <c r="H55" i="3"/>
  <c r="O27" i="3" s="1"/>
  <c r="H54" i="3"/>
  <c r="N27" i="3" s="1"/>
  <c r="H53" i="3"/>
  <c r="H52" i="3"/>
  <c r="H51" i="3"/>
  <c r="H50" i="3"/>
  <c r="H49" i="3"/>
  <c r="O26" i="3" s="1"/>
  <c r="H48" i="3"/>
  <c r="N26" i="3" s="1"/>
  <c r="H47" i="3"/>
  <c r="H46" i="3"/>
  <c r="H45" i="3"/>
  <c r="H44" i="3"/>
  <c r="H43" i="3"/>
  <c r="O25" i="3" s="1"/>
  <c r="H42" i="3"/>
  <c r="N25" i="3" s="1"/>
  <c r="H41" i="3"/>
  <c r="H40" i="3"/>
  <c r="H39" i="3"/>
  <c r="H38" i="3"/>
  <c r="H37" i="3"/>
  <c r="O24" i="3" s="1"/>
  <c r="H36" i="3"/>
  <c r="N24" i="3" s="1"/>
  <c r="H35" i="3"/>
  <c r="H34" i="3"/>
  <c r="H33" i="3"/>
  <c r="H32" i="3"/>
  <c r="H31" i="3"/>
  <c r="O23" i="3" s="1"/>
  <c r="H30" i="3"/>
  <c r="N23" i="3" s="1"/>
  <c r="H29" i="3"/>
  <c r="H28" i="3"/>
  <c r="H27" i="3"/>
  <c r="H26" i="3"/>
  <c r="O18" i="3"/>
  <c r="N18" i="3"/>
  <c r="H25" i="3"/>
  <c r="O22" i="3" s="1"/>
  <c r="N17" i="3"/>
  <c r="O17" i="3" s="1"/>
  <c r="H24" i="3"/>
  <c r="N22" i="3" s="1"/>
  <c r="H23" i="3"/>
  <c r="H22" i="3"/>
  <c r="H21" i="3"/>
  <c r="H20" i="3"/>
  <c r="H19" i="3"/>
  <c r="O21" i="3" s="1"/>
  <c r="H18" i="3"/>
  <c r="H17" i="3"/>
  <c r="H16" i="3"/>
  <c r="O20" i="3" s="1"/>
  <c r="C16" i="3"/>
  <c r="C19" i="3" s="1"/>
  <c r="C22" i="3" s="1"/>
  <c r="C25" i="3" s="1"/>
  <c r="C28" i="3" s="1"/>
  <c r="C31" i="3" s="1"/>
  <c r="C34" i="3" s="1"/>
  <c r="C37" i="3" s="1"/>
  <c r="C40" i="3" s="1"/>
  <c r="C43" i="3" s="1"/>
  <c r="C46" i="3" s="1"/>
  <c r="C49" i="3" s="1"/>
  <c r="C52" i="3" s="1"/>
  <c r="C55" i="3" s="1"/>
  <c r="C58" i="3" s="1"/>
  <c r="C61" i="3" s="1"/>
  <c r="C64" i="3" s="1"/>
  <c r="C67" i="3" s="1"/>
  <c r="C70" i="3" s="1"/>
  <c r="C73" i="3" s="1"/>
  <c r="C76" i="3" s="1"/>
  <c r="C79" i="3" s="1"/>
  <c r="C82" i="3" s="1"/>
  <c r="C85" i="3" s="1"/>
  <c r="C88" i="3" s="1"/>
  <c r="C91" i="3" s="1"/>
  <c r="H15" i="3"/>
  <c r="N20" i="3" s="1"/>
  <c r="C15" i="3"/>
  <c r="C18" i="3" s="1"/>
  <c r="C21" i="3" s="1"/>
  <c r="C24" i="3" s="1"/>
  <c r="C27" i="3" s="1"/>
  <c r="C30" i="3" s="1"/>
  <c r="C33" i="3" s="1"/>
  <c r="C36" i="3" s="1"/>
  <c r="C39" i="3" s="1"/>
  <c r="C42" i="3" s="1"/>
  <c r="C45" i="3" s="1"/>
  <c r="C48" i="3" s="1"/>
  <c r="C51" i="3" s="1"/>
  <c r="C54" i="3" s="1"/>
  <c r="C57" i="3" s="1"/>
  <c r="C60" i="3" s="1"/>
  <c r="C63" i="3" s="1"/>
  <c r="C66" i="3" s="1"/>
  <c r="C69" i="3" s="1"/>
  <c r="C72" i="3" s="1"/>
  <c r="C75" i="3" s="1"/>
  <c r="C78" i="3" s="1"/>
  <c r="C81" i="3" s="1"/>
  <c r="C84" i="3" s="1"/>
  <c r="C87" i="3" s="1"/>
  <c r="C90" i="3" s="1"/>
  <c r="H14" i="3"/>
  <c r="H13" i="3"/>
  <c r="O19" i="3" s="1"/>
  <c r="H12" i="3"/>
  <c r="H11" i="3"/>
  <c r="C11" i="3"/>
  <c r="C14" i="3" s="1"/>
  <c r="C17" i="3" s="1"/>
  <c r="C20" i="3" s="1"/>
  <c r="C23" i="3" s="1"/>
  <c r="C26" i="3" s="1"/>
  <c r="C29" i="3" s="1"/>
  <c r="C32" i="3" s="1"/>
  <c r="C35" i="3" s="1"/>
  <c r="C38" i="3" s="1"/>
  <c r="C41" i="3" s="1"/>
  <c r="C44" i="3" s="1"/>
  <c r="C47" i="3" s="1"/>
  <c r="C50" i="3" s="1"/>
  <c r="C53" i="3" s="1"/>
  <c r="C56" i="3" s="1"/>
  <c r="C59" i="3" s="1"/>
  <c r="C62" i="3" s="1"/>
  <c r="C65" i="3" s="1"/>
  <c r="C68" i="3" s="1"/>
  <c r="C71" i="3" s="1"/>
  <c r="C74" i="3" s="1"/>
  <c r="C77" i="3" s="1"/>
  <c r="C80" i="3" s="1"/>
  <c r="C83" i="3" s="1"/>
  <c r="C86" i="3" s="1"/>
  <c r="C89" i="3" s="1"/>
  <c r="H10" i="3"/>
  <c r="C10" i="3"/>
  <c r="H9" i="3"/>
  <c r="C9" i="3"/>
  <c r="H8" i="3"/>
  <c r="C8" i="3"/>
  <c r="H7" i="3"/>
  <c r="H6" i="3"/>
  <c r="E6" i="3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H5" i="3"/>
  <c r="N43" i="3" l="1"/>
  <c r="R38" i="3"/>
  <c r="S38" i="3"/>
  <c r="O37" i="3"/>
  <c r="N37" i="3"/>
  <c r="N44" i="3"/>
  <c r="N45" i="3" s="1"/>
  <c r="N53" i="3" s="1"/>
  <c r="N47" i="3"/>
  <c r="O43" i="3"/>
  <c r="R27" i="3" l="1"/>
  <c r="R19" i="3"/>
  <c r="N60" i="3"/>
  <c r="R31" i="3"/>
  <c r="R23" i="3"/>
  <c r="R30" i="3"/>
  <c r="R26" i="3"/>
  <c r="R22" i="3"/>
  <c r="R20" i="3"/>
  <c r="O44" i="3"/>
  <c r="O45" i="3" s="1"/>
  <c r="O53" i="3" s="1"/>
  <c r="O47" i="3"/>
  <c r="N41" i="3"/>
  <c r="N38" i="3"/>
  <c r="N39" i="3" s="1"/>
  <c r="N51" i="3" s="1"/>
  <c r="R33" i="3"/>
  <c r="R21" i="3"/>
  <c r="R32" i="3"/>
  <c r="R29" i="3"/>
  <c r="O41" i="3"/>
  <c r="O38" i="3"/>
  <c r="O39" i="3" s="1"/>
  <c r="O51" i="3" s="1"/>
  <c r="R28" i="3"/>
  <c r="R25" i="3"/>
  <c r="R24" i="3"/>
  <c r="N62" i="3" l="1"/>
  <c r="N63" i="3" s="1"/>
  <c r="O60" i="3"/>
  <c r="O62" i="3" s="1"/>
  <c r="S31" i="3"/>
  <c r="S23" i="3"/>
  <c r="S27" i="3"/>
  <c r="S26" i="3"/>
  <c r="S33" i="3"/>
  <c r="S24" i="3"/>
  <c r="S30" i="3"/>
  <c r="S28" i="3"/>
  <c r="S22" i="3"/>
  <c r="S32" i="3"/>
  <c r="S19" i="3"/>
  <c r="S21" i="3"/>
  <c r="S20" i="3"/>
  <c r="S25" i="3"/>
  <c r="S29" i="3"/>
  <c r="N67" i="3" l="1"/>
  <c r="N68" i="3" s="1"/>
  <c r="O67" i="3"/>
  <c r="O68" i="3" s="1"/>
  <c r="O63" i="3"/>
</calcChain>
</file>

<file path=xl/sharedStrings.xml><?xml version="1.0" encoding="utf-8"?>
<sst xmlns="http://schemas.openxmlformats.org/spreadsheetml/2006/main" count="140" uniqueCount="102">
  <si>
    <t>Orientation</t>
  </si>
  <si>
    <t>Force</t>
  </si>
  <si>
    <t>Time</t>
  </si>
  <si>
    <t>Reading</t>
  </si>
  <si>
    <t>Temperature</t>
  </si>
  <si>
    <t>Tared Readings</t>
  </si>
  <si>
    <t>Degrees</t>
  </si>
  <si>
    <t>kN</t>
  </si>
  <si>
    <t>hh:mm</t>
  </si>
  <si>
    <t>mV/V</t>
  </si>
  <si>
    <t>ºC</t>
  </si>
  <si>
    <t xml:space="preserve">0° </t>
  </si>
  <si>
    <t xml:space="preserve">180° </t>
  </si>
  <si>
    <t>360°</t>
  </si>
  <si>
    <t xml:space="preserve">60° </t>
  </si>
  <si>
    <t xml:space="preserve">120° </t>
  </si>
  <si>
    <t xml:space="preserve">240° </t>
  </si>
  <si>
    <t xml:space="preserve">300° </t>
  </si>
  <si>
    <t>420°</t>
  </si>
  <si>
    <t>480°</t>
  </si>
  <si>
    <t>540°</t>
  </si>
  <si>
    <t>600°</t>
  </si>
  <si>
    <t>660°</t>
  </si>
  <si>
    <t>720°</t>
  </si>
  <si>
    <t>General Information</t>
  </si>
  <si>
    <t>Date</t>
  </si>
  <si>
    <t>Laboratory</t>
  </si>
  <si>
    <t>Machine Capacity</t>
  </si>
  <si>
    <t>Operator</t>
  </si>
  <si>
    <t>-</t>
  </si>
  <si>
    <t>Filter</t>
  </si>
  <si>
    <t>Bridge Supply</t>
  </si>
  <si>
    <t>Measuring Range</t>
  </si>
  <si>
    <t>BN 100 Setting</t>
  </si>
  <si>
    <t>Initial</t>
  </si>
  <si>
    <t>Final</t>
  </si>
  <si>
    <t>Environmental Checks</t>
  </si>
  <si>
    <t>Air pressure / hPa</t>
  </si>
  <si>
    <t>Humidity / % RH</t>
  </si>
  <si>
    <t>Deflection / mV/V (Tared)</t>
  </si>
  <si>
    <t>Orientation Degrees</t>
  </si>
  <si>
    <t>UME</t>
  </si>
  <si>
    <t>Mode (abs/net)</t>
  </si>
  <si>
    <t>Transducer producer</t>
  </si>
  <si>
    <t>Serial no</t>
  </si>
  <si>
    <r>
      <t>0</t>
    </r>
    <r>
      <rPr>
        <b/>
        <vertAlign val="superscript"/>
        <sz val="10"/>
        <rFont val="Arial"/>
        <family val="2"/>
        <charset val="162"/>
      </rPr>
      <t>°</t>
    </r>
  </si>
  <si>
    <r>
      <t>60</t>
    </r>
    <r>
      <rPr>
        <b/>
        <vertAlign val="superscript"/>
        <sz val="10"/>
        <rFont val="Arial"/>
        <family val="2"/>
        <charset val="162"/>
      </rPr>
      <t>°</t>
    </r>
  </si>
  <si>
    <r>
      <t>120</t>
    </r>
    <r>
      <rPr>
        <b/>
        <vertAlign val="superscript"/>
        <sz val="10"/>
        <rFont val="Arial"/>
        <family val="2"/>
        <charset val="162"/>
      </rPr>
      <t>°</t>
    </r>
  </si>
  <si>
    <r>
      <t>180</t>
    </r>
    <r>
      <rPr>
        <b/>
        <vertAlign val="superscript"/>
        <sz val="10"/>
        <rFont val="Arial"/>
        <family val="2"/>
        <charset val="162"/>
      </rPr>
      <t>°</t>
    </r>
  </si>
  <si>
    <r>
      <t>240</t>
    </r>
    <r>
      <rPr>
        <b/>
        <vertAlign val="superscript"/>
        <sz val="10"/>
        <rFont val="Arial"/>
        <family val="2"/>
        <charset val="162"/>
      </rPr>
      <t>°</t>
    </r>
  </si>
  <si>
    <r>
      <t>300</t>
    </r>
    <r>
      <rPr>
        <b/>
        <vertAlign val="superscript"/>
        <sz val="10"/>
        <rFont val="Arial"/>
        <family val="2"/>
        <charset val="162"/>
      </rPr>
      <t>°</t>
    </r>
  </si>
  <si>
    <r>
      <t>360</t>
    </r>
    <r>
      <rPr>
        <b/>
        <vertAlign val="superscript"/>
        <sz val="10"/>
        <rFont val="Arial"/>
        <family val="2"/>
        <charset val="162"/>
      </rPr>
      <t>°</t>
    </r>
  </si>
  <si>
    <r>
      <t>420</t>
    </r>
    <r>
      <rPr>
        <b/>
        <vertAlign val="superscript"/>
        <sz val="10"/>
        <rFont val="Arial"/>
        <family val="2"/>
        <charset val="162"/>
      </rPr>
      <t>°</t>
    </r>
  </si>
  <si>
    <r>
      <t>480</t>
    </r>
    <r>
      <rPr>
        <b/>
        <vertAlign val="superscript"/>
        <sz val="10"/>
        <rFont val="Arial"/>
        <family val="2"/>
        <charset val="162"/>
      </rPr>
      <t>°</t>
    </r>
  </si>
  <si>
    <r>
      <t>540</t>
    </r>
    <r>
      <rPr>
        <b/>
        <vertAlign val="superscript"/>
        <sz val="10"/>
        <rFont val="Arial"/>
        <family val="2"/>
        <charset val="162"/>
      </rPr>
      <t>°</t>
    </r>
  </si>
  <si>
    <r>
      <t>600</t>
    </r>
    <r>
      <rPr>
        <b/>
        <vertAlign val="superscript"/>
        <sz val="10"/>
        <rFont val="Arial"/>
        <family val="2"/>
        <charset val="162"/>
      </rPr>
      <t>°</t>
    </r>
  </si>
  <si>
    <r>
      <t>660</t>
    </r>
    <r>
      <rPr>
        <b/>
        <vertAlign val="superscript"/>
        <sz val="10"/>
        <rFont val="Arial"/>
        <family val="2"/>
        <charset val="162"/>
      </rPr>
      <t>°</t>
    </r>
  </si>
  <si>
    <r>
      <t>720</t>
    </r>
    <r>
      <rPr>
        <b/>
        <vertAlign val="superscript"/>
        <sz val="10"/>
        <rFont val="Arial"/>
        <family val="2"/>
        <charset val="162"/>
      </rPr>
      <t>°</t>
    </r>
  </si>
  <si>
    <t>CCM.F-K1 information</t>
  </si>
  <si>
    <t>Institution Name</t>
  </si>
  <si>
    <t>Country</t>
  </si>
  <si>
    <t>Organization</t>
  </si>
  <si>
    <t>Machine information</t>
  </si>
  <si>
    <t>Type (dead weight, etc.)</t>
  </si>
  <si>
    <t>Capacity (kN) (min. to max.)</t>
  </si>
  <si>
    <t>TURKEY</t>
  </si>
  <si>
    <t>Dead weight</t>
  </si>
  <si>
    <t>0,01 to 11</t>
  </si>
  <si>
    <t>DMP 41 serial no</t>
  </si>
  <si>
    <t>DMP 41 Checks</t>
  </si>
  <si>
    <t>EURAMET, GULFMET, COOMET</t>
  </si>
  <si>
    <t>DMP 41 Reading</t>
  </si>
  <si>
    <t>Contributions to the standard uncertainty</t>
  </si>
  <si>
    <t>rel. uncertainty of applied force in force standard machine</t>
  </si>
  <si>
    <t>relative standard uncertainty of mean deflection</t>
  </si>
  <si>
    <r>
      <t>relative expanded uncertainty of mean deflection (</t>
    </r>
    <r>
      <rPr>
        <b/>
        <i/>
        <sz val="10"/>
        <rFont val="Arial"/>
        <family val="2"/>
      </rPr>
      <t>k</t>
    </r>
    <r>
      <rPr>
        <b/>
        <sz val="10"/>
        <rFont val="Arial"/>
        <family val="2"/>
      </rPr>
      <t>=2)</t>
    </r>
  </si>
  <si>
    <t>Results</t>
  </si>
  <si>
    <t>measured mean deflection (3 runs in 0° position)</t>
  </si>
  <si>
    <t>Repeatability in 0° position</t>
  </si>
  <si>
    <t>Reproducibility (normal distribution from 12 values)</t>
  </si>
  <si>
    <t>Exp. Uncertainty (%) (k=2, 95%)</t>
  </si>
  <si>
    <t>measured mean deflection (12 runs from 60° to 720°)</t>
  </si>
  <si>
    <t>Value</t>
  </si>
  <si>
    <t>Unit</t>
  </si>
  <si>
    <t>DMP 41 correction</t>
  </si>
  <si>
    <t>mean 0° deflection with DMP41 correction</t>
  </si>
  <si>
    <t>mean 60°...720° deflection with DMP41 correction</t>
  </si>
  <si>
    <t>rel. Standard deviation mean value (12 measurements)</t>
  </si>
  <si>
    <t>rel. Standard deviation mean value (3 measurements)</t>
  </si>
  <si>
    <t>rel. Standard deviation single measurement values</t>
  </si>
  <si>
    <t>5 kN</t>
  </si>
  <si>
    <t>10 kN</t>
  </si>
  <si>
    <t>Resolution of the indication (rectangular distribution)</t>
  </si>
  <si>
    <t>(rectangular distribution for 20 °C +/- 0,15 K, temp. coef. ???)</t>
  </si>
  <si>
    <t>rel. uncertainty of the sensitivity due to temperature deviations</t>
  </si>
  <si>
    <t>rel. uncertainty due to stability of BN100: 3 ppm, rectangular distr.)</t>
  </si>
  <si>
    <t>relative standard uncertainty of mean deflection incl. BN100 stability</t>
  </si>
  <si>
    <r>
      <t>relative expanded uncertainty of mean deflection (</t>
    </r>
    <r>
      <rPr>
        <b/>
        <i/>
        <sz val="10"/>
        <rFont val="Arial"/>
        <family val="2"/>
      </rPr>
      <t>k</t>
    </r>
    <r>
      <rPr>
        <b/>
        <sz val="10"/>
        <rFont val="Arial"/>
        <family val="2"/>
      </rPr>
      <t>=2) incl. BN100 stability</t>
    </r>
  </si>
  <si>
    <t>Rotation effect, mV/V</t>
  </si>
  <si>
    <t>Difference from mean / (mV/V)</t>
  </si>
  <si>
    <t>Orientation in °</t>
  </si>
  <si>
    <t>DMP Check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</si>
</sst>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h:mm"/>
    <numFmt numFmtId="166" formatCode="0.000000"/>
    <numFmt numFmtId="167" formatCode="#,##0.000&quot; &quot;000"/>
    <numFmt numFmtId="168" formatCode="#,##0.0"/>
    <numFmt numFmtId="169" formatCode="0.0E+00"/>
    <numFmt numFmtId="170" formatCode="#,##0.000000"/>
    <numFmt numFmtId="171" formatCode="[$-41F]d\ mmmm\ yyyy;@"/>
    <numFmt numFmtId="172" formatCode="0.00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theme="1"/>
      <name val="Arial"/>
      <family val="2"/>
      <charset val="162"/>
    </font>
    <font>
      <b/>
      <sz val="10"/>
      <name val="Arial"/>
      <family val="2"/>
      <charset val="162"/>
    </font>
    <font>
      <b/>
      <vertAlign val="superscript"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7">
    <xf numFmtId="0" fontId="0" fillId="0" borderId="0" xfId="0"/>
    <xf numFmtId="166" fontId="1" fillId="3" borderId="8" xfId="0" applyNumberFormat="1" applyFont="1" applyFill="1" applyBorder="1" applyAlignment="1" applyProtection="1">
      <alignment horizontal="center"/>
      <protection locked="0"/>
    </xf>
    <xf numFmtId="166" fontId="1" fillId="3" borderId="9" xfId="0" applyNumberFormat="1" applyFont="1" applyFill="1" applyBorder="1" applyAlignment="1" applyProtection="1">
      <alignment horizontal="center"/>
      <protection locked="0"/>
    </xf>
    <xf numFmtId="166" fontId="1" fillId="3" borderId="10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/>
    </xf>
    <xf numFmtId="167" fontId="1" fillId="2" borderId="8" xfId="0" applyNumberFormat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/>
    <xf numFmtId="0" fontId="3" fillId="2" borderId="12" xfId="0" applyFont="1" applyFill="1" applyBorder="1" applyAlignment="1" applyProtection="1">
      <alignment horizontal="left"/>
    </xf>
    <xf numFmtId="167" fontId="1" fillId="2" borderId="9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/>
    <xf numFmtId="0" fontId="1" fillId="3" borderId="13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left"/>
    </xf>
    <xf numFmtId="0" fontId="3" fillId="2" borderId="17" xfId="0" applyFont="1" applyFill="1" applyBorder="1" applyAlignment="1" applyProtection="1"/>
    <xf numFmtId="0" fontId="1" fillId="3" borderId="18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/>
    <xf numFmtId="0" fontId="1" fillId="2" borderId="31" xfId="0" applyFont="1" applyFill="1" applyBorder="1" applyAlignment="1" applyProtection="1">
      <alignment horizontal="center"/>
    </xf>
    <xf numFmtId="49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3" xfId="0" applyNumberFormat="1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167" fontId="1" fillId="2" borderId="10" xfId="0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2" borderId="24" xfId="0" applyFont="1" applyFill="1" applyBorder="1" applyAlignment="1" applyProtection="1">
      <alignment horizontal="center"/>
    </xf>
    <xf numFmtId="165" fontId="5" fillId="2" borderId="8" xfId="0" applyNumberFormat="1" applyFont="1" applyFill="1" applyBorder="1" applyAlignment="1" applyProtection="1">
      <alignment horizontal="center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8" fontId="5" fillId="3" borderId="19" xfId="0" applyNumberFormat="1" applyFont="1" applyFill="1" applyBorder="1" applyAlignment="1" applyProtection="1">
      <alignment horizontal="center"/>
      <protection locked="0"/>
    </xf>
    <xf numFmtId="168" fontId="5" fillId="3" borderId="13" xfId="0" applyNumberFormat="1" applyFont="1" applyFill="1" applyBorder="1" applyAlignment="1" applyProtection="1">
      <alignment horizontal="center"/>
      <protection locked="0"/>
    </xf>
    <xf numFmtId="165" fontId="5" fillId="2" borderId="9" xfId="0" applyNumberFormat="1" applyFont="1" applyFill="1" applyBorder="1" applyAlignment="1" applyProtection="1">
      <alignment horizontal="center"/>
    </xf>
    <xf numFmtId="164" fontId="5" fillId="4" borderId="7" xfId="0" applyNumberFormat="1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168" fontId="5" fillId="3" borderId="21" xfId="0" applyNumberFormat="1" applyFont="1" applyFill="1" applyBorder="1" applyAlignment="1" applyProtection="1">
      <alignment horizontal="center"/>
      <protection locked="0"/>
    </xf>
    <xf numFmtId="168" fontId="5" fillId="3" borderId="18" xfId="0" applyNumberFormat="1" applyFont="1" applyFill="1" applyBorder="1" applyAlignment="1" applyProtection="1">
      <alignment horizontal="center"/>
      <protection locked="0"/>
    </xf>
    <xf numFmtId="167" fontId="5" fillId="0" borderId="19" xfId="0" applyNumberFormat="1" applyFont="1" applyFill="1" applyBorder="1" applyAlignment="1" applyProtection="1">
      <alignment horizontal="center"/>
      <protection locked="0"/>
    </xf>
    <xf numFmtId="167" fontId="5" fillId="3" borderId="19" xfId="0" applyNumberFormat="1" applyFont="1" applyFill="1" applyBorder="1" applyAlignment="1" applyProtection="1">
      <alignment horizontal="center"/>
      <protection locked="0"/>
    </xf>
    <xf numFmtId="167" fontId="3" fillId="2" borderId="19" xfId="0" applyNumberFormat="1" applyFont="1" applyFill="1" applyBorder="1" applyAlignment="1" applyProtection="1">
      <alignment horizontal="center"/>
    </xf>
    <xf numFmtId="165" fontId="5" fillId="2" borderId="10" xfId="0" applyNumberFormat="1" applyFont="1" applyFill="1" applyBorder="1" applyAlignment="1" applyProtection="1">
      <alignment horizontal="center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8" fontId="6" fillId="0" borderId="19" xfId="0" applyNumberFormat="1" applyFont="1" applyFill="1" applyBorder="1" applyAlignment="1" applyProtection="1">
      <alignment horizontal="center"/>
      <protection locked="0"/>
    </xf>
    <xf numFmtId="167" fontId="5" fillId="0" borderId="19" xfId="0" applyNumberFormat="1" applyFont="1" applyBorder="1" applyAlignment="1">
      <alignment horizontal="center"/>
    </xf>
    <xf numFmtId="11" fontId="5" fillId="0" borderId="0" xfId="0" applyNumberFormat="1" applyFont="1"/>
    <xf numFmtId="0" fontId="5" fillId="0" borderId="0" xfId="0" applyFont="1" applyFill="1" applyBorder="1" applyAlignment="1"/>
    <xf numFmtId="0" fontId="2" fillId="0" borderId="21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66" fontId="5" fillId="0" borderId="0" xfId="0" applyNumberFormat="1" applyFont="1"/>
    <xf numFmtId="0" fontId="9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7" fontId="5" fillId="0" borderId="28" xfId="0" applyNumberFormat="1" applyFont="1" applyBorder="1" applyAlignment="1">
      <alignment horizontal="center"/>
    </xf>
    <xf numFmtId="167" fontId="5" fillId="0" borderId="0" xfId="0" applyNumberFormat="1" applyFont="1"/>
    <xf numFmtId="169" fontId="5" fillId="0" borderId="0" xfId="0" applyNumberFormat="1" applyFont="1"/>
    <xf numFmtId="0" fontId="5" fillId="0" borderId="0" xfId="0" quotePrefix="1" applyFont="1" applyAlignment="1">
      <alignment horizontal="center"/>
    </xf>
    <xf numFmtId="169" fontId="12" fillId="0" borderId="0" xfId="0" applyNumberFormat="1" applyFont="1"/>
    <xf numFmtId="167" fontId="12" fillId="0" borderId="0" xfId="0" applyNumberFormat="1" applyFont="1"/>
    <xf numFmtId="0" fontId="12" fillId="0" borderId="0" xfId="0" quotePrefix="1" applyFont="1" applyAlignment="1">
      <alignment horizontal="center"/>
    </xf>
    <xf numFmtId="0" fontId="3" fillId="0" borderId="19" xfId="0" applyFont="1" applyBorder="1" applyAlignment="1">
      <alignment horizontal="center"/>
    </xf>
    <xf numFmtId="168" fontId="6" fillId="0" borderId="19" xfId="0" applyNumberFormat="1" applyFont="1" applyBorder="1" applyAlignment="1" applyProtection="1">
      <alignment horizontal="center"/>
      <protection locked="0"/>
    </xf>
    <xf numFmtId="0" fontId="3" fillId="2" borderId="19" xfId="0" applyFont="1" applyFill="1" applyBorder="1" applyAlignment="1">
      <alignment horizontal="center" vertical="center"/>
    </xf>
    <xf numFmtId="170" fontId="5" fillId="0" borderId="19" xfId="0" applyNumberFormat="1" applyFont="1" applyBorder="1"/>
    <xf numFmtId="169" fontId="5" fillId="5" borderId="0" xfId="0" applyNumberFormat="1" applyFont="1" applyFill="1"/>
    <xf numFmtId="171" fontId="1" fillId="3" borderId="16" xfId="0" applyNumberFormat="1" applyFont="1" applyFill="1" applyBorder="1" applyAlignment="1" applyProtection="1">
      <alignment horizontal="center"/>
      <protection locked="0"/>
    </xf>
    <xf numFmtId="172" fontId="5" fillId="0" borderId="0" xfId="0" applyNumberFormat="1" applyFont="1"/>
    <xf numFmtId="170" fontId="5" fillId="0" borderId="0" xfId="0" applyNumberFormat="1" applyFont="1"/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164" fontId="1" fillId="2" borderId="15" xfId="0" applyNumberFormat="1" applyFont="1" applyFill="1" applyBorder="1" applyAlignment="1" applyProtection="1">
      <alignment horizontal="center"/>
    </xf>
    <xf numFmtId="164" fontId="1" fillId="2" borderId="16" xfId="0" applyNumberFormat="1" applyFont="1" applyFill="1" applyBorder="1" applyAlignment="1" applyProtection="1">
      <alignment horizontal="center"/>
    </xf>
    <xf numFmtId="164" fontId="1" fillId="2" borderId="12" xfId="0" applyNumberFormat="1" applyFont="1" applyFill="1" applyBorder="1" applyAlignment="1" applyProtection="1">
      <alignment horizontal="center"/>
    </xf>
    <xf numFmtId="164" fontId="1" fillId="2" borderId="13" xfId="0" applyNumberFormat="1" applyFont="1" applyFill="1" applyBorder="1" applyAlignment="1" applyProtection="1">
      <alignment horizontal="center"/>
    </xf>
    <xf numFmtId="164" fontId="1" fillId="2" borderId="17" xfId="0" applyNumberFormat="1" applyFont="1" applyFill="1" applyBorder="1" applyAlignment="1" applyProtection="1">
      <alignment horizontal="center"/>
    </xf>
    <xf numFmtId="164" fontId="1" fillId="2" borderId="18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 wrapText="1"/>
    </xf>
    <xf numFmtId="164" fontId="1" fillId="0" borderId="38" xfId="0" applyNumberFormat="1" applyFont="1" applyFill="1" applyBorder="1" applyAlignment="1" applyProtection="1">
      <alignment horizontal="center"/>
    </xf>
    <xf numFmtId="164" fontId="1" fillId="0" borderId="39" xfId="0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center"/>
    </xf>
    <xf numFmtId="164" fontId="1" fillId="0" borderId="13" xfId="0" applyNumberFormat="1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</cellXfs>
  <cellStyles count="2">
    <cellStyle name="Normal" xfId="0" builtinId="0"/>
    <cellStyle name="Standard_10 kN GTM PTB A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 kN data form'!$Q$15:$Q$16</c:f>
          <c:strCache>
            <c:ptCount val="2"/>
            <c:pt idx="0">
              <c:v>Rotation effect, mV/V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5219189814814815"/>
          <c:y val="0.16355659722222221"/>
          <c:w val="0.79536180555555558"/>
          <c:h val="0.72620034722222226"/>
        </c:manualLayout>
      </c:layout>
      <c:scatterChart>
        <c:scatterStyle val="lineMarker"/>
        <c:varyColors val="0"/>
        <c:ser>
          <c:idx val="0"/>
          <c:order val="0"/>
          <c:tx>
            <c:v>5 kN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 kN data form'!$Q$19:$Q$33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  <c:pt idx="9">
                  <c:v>420</c:v>
                </c:pt>
                <c:pt idx="10">
                  <c:v>480</c:v>
                </c:pt>
                <c:pt idx="11">
                  <c:v>540</c:v>
                </c:pt>
                <c:pt idx="12">
                  <c:v>600</c:v>
                </c:pt>
                <c:pt idx="13">
                  <c:v>660</c:v>
                </c:pt>
                <c:pt idx="14">
                  <c:v>720</c:v>
                </c:pt>
              </c:numCache>
            </c:numRef>
          </c:xVal>
          <c:yVal>
            <c:numRef>
              <c:f>'10 kN data form'!$R$19:$R$33</c:f>
              <c:numCache>
                <c:formatCode>#,##0.000000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50-4E96-BCAD-FEEE725958B5}"/>
            </c:ext>
          </c:extLst>
        </c:ser>
        <c:ser>
          <c:idx val="1"/>
          <c:order val="1"/>
          <c:tx>
            <c:v>10 kN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 kN data form'!$Q$19:$Q$33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  <c:pt idx="9">
                  <c:v>420</c:v>
                </c:pt>
                <c:pt idx="10">
                  <c:v>480</c:v>
                </c:pt>
                <c:pt idx="11">
                  <c:v>540</c:v>
                </c:pt>
                <c:pt idx="12">
                  <c:v>600</c:v>
                </c:pt>
                <c:pt idx="13">
                  <c:v>660</c:v>
                </c:pt>
                <c:pt idx="14">
                  <c:v>720</c:v>
                </c:pt>
              </c:numCache>
            </c:numRef>
          </c:xVal>
          <c:yVal>
            <c:numRef>
              <c:f>'10 kN data form'!$S$19:$S$33</c:f>
              <c:numCache>
                <c:formatCode>#,##0.000000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50-4E96-BCAD-FEEE7259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75440"/>
        <c:axId val="127972576"/>
      </c:scatterChart>
      <c:valAx>
        <c:axId val="13087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'10 kN data form'!$Q$17:$Q$18</c:f>
              <c:strCache>
                <c:ptCount val="2"/>
                <c:pt idx="0">
                  <c:v>Orientation in °</c:v>
                </c:pt>
              </c:strCache>
            </c:strRef>
          </c:tx>
          <c:layout>
            <c:manualLayout>
              <c:xMode val="edge"/>
              <c:yMode val="edge"/>
              <c:x val="0.51105972222222218"/>
              <c:y val="0.90739583333333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27972576"/>
        <c:crosses val="autoZero"/>
        <c:crossBetween val="midCat"/>
      </c:valAx>
      <c:valAx>
        <c:axId val="12797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0875440"/>
        <c:crosses val="autoZero"/>
        <c:crossBetween val="midCat"/>
        <c:majorUnit val="1.0000000000000004E-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935208333333328"/>
          <c:y val="0.20529756944444444"/>
          <c:w val="0.1500923611111111"/>
          <c:h val="0.1488291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676275</xdr:colOff>
      <xdr:row>15</xdr:row>
      <xdr:rowOff>104775</xdr:rowOff>
    </xdr:from>
    <xdr:to>
      <xdr:col>23</xdr:col>
      <xdr:colOff>986250</xdr:colOff>
      <xdr:row>30</xdr:row>
      <xdr:rowOff>127275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8027916C-D715-49C1-A905-1E6E2146C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Z92"/>
  <sheetViews>
    <sheetView tabSelected="1" zoomScaleNormal="100" workbookViewId="0">
      <selection activeCell="A19" sqref="A19"/>
    </sheetView>
  </sheetViews>
  <sheetFormatPr defaultColWidth="9.140625" defaultRowHeight="12.75" x14ac:dyDescent="0.2"/>
  <cols>
    <col min="1" max="1" width="9.140625" style="31"/>
    <col min="2" max="2" width="11.140625" style="31" bestFit="1" customWidth="1"/>
    <col min="3" max="4" width="9.140625" style="31"/>
    <col min="5" max="5" width="7.28515625" style="31" bestFit="1" customWidth="1"/>
    <col min="6" max="6" width="11.5703125" style="31" customWidth="1"/>
    <col min="7" max="7" width="12.7109375" style="31" bestFit="1" customWidth="1"/>
    <col min="8" max="8" width="15.42578125" style="31" bestFit="1" customWidth="1"/>
    <col min="9" max="9" width="9.140625" style="31"/>
    <col min="10" max="10" width="18.85546875" style="31" customWidth="1"/>
    <col min="11" max="11" width="17.5703125" style="31" customWidth="1"/>
    <col min="12" max="12" width="14" style="31" customWidth="1"/>
    <col min="13" max="13" width="20" style="31" bestFit="1" customWidth="1"/>
    <col min="14" max="14" width="14" style="31" bestFit="1" customWidth="1"/>
    <col min="15" max="15" width="14.5703125" style="31" customWidth="1"/>
    <col min="16" max="16" width="12.42578125" style="31" customWidth="1"/>
    <col min="17" max="17" width="17.85546875" style="31" customWidth="1"/>
    <col min="18" max="18" width="10.5703125" style="31" bestFit="1" customWidth="1"/>
    <col min="19" max="20" width="9.140625" style="31"/>
    <col min="21" max="21" width="16.7109375" style="31" customWidth="1"/>
    <col min="22" max="22" width="10.5703125" style="31" customWidth="1"/>
    <col min="23" max="23" width="32.85546875" style="31" bestFit="1" customWidth="1"/>
    <col min="24" max="24" width="23.7109375" style="31" bestFit="1" customWidth="1"/>
    <col min="25" max="25" width="27.5703125" style="31" bestFit="1" customWidth="1"/>
    <col min="26" max="26" width="31.140625" style="31" bestFit="1" customWidth="1"/>
    <col min="27" max="16384" width="9.140625" style="31"/>
  </cols>
  <sheetData>
    <row r="1" spans="2:26" ht="15" customHeight="1" x14ac:dyDescent="0.2"/>
    <row r="2" spans="2:26" ht="15" customHeight="1" thickBot="1" x14ac:dyDescent="0.25"/>
    <row r="3" spans="2:26" ht="15" customHeight="1" thickBot="1" x14ac:dyDescent="0.25">
      <c r="B3" s="4" t="s">
        <v>0</v>
      </c>
      <c r="C3" s="116" t="s">
        <v>1</v>
      </c>
      <c r="D3" s="117"/>
      <c r="E3" s="4" t="s">
        <v>2</v>
      </c>
      <c r="F3" s="4" t="s">
        <v>3</v>
      </c>
      <c r="G3" s="4" t="s">
        <v>4</v>
      </c>
      <c r="H3" s="5" t="s">
        <v>5</v>
      </c>
      <c r="J3" s="118" t="s">
        <v>24</v>
      </c>
      <c r="K3" s="119"/>
      <c r="M3" s="104" t="s">
        <v>69</v>
      </c>
      <c r="N3" s="106"/>
      <c r="O3" s="105"/>
      <c r="Q3" s="122" t="s">
        <v>36</v>
      </c>
      <c r="R3" s="123"/>
      <c r="S3" s="124"/>
      <c r="U3" s="107" t="s">
        <v>58</v>
      </c>
      <c r="V3" s="108"/>
      <c r="W3" s="108"/>
      <c r="X3" s="108"/>
      <c r="Y3" s="108"/>
      <c r="Z3" s="108"/>
    </row>
    <row r="4" spans="2:26" ht="15" customHeight="1" thickBot="1" x14ac:dyDescent="0.25">
      <c r="B4" s="6" t="s">
        <v>6</v>
      </c>
      <c r="C4" s="125" t="s">
        <v>7</v>
      </c>
      <c r="D4" s="126"/>
      <c r="E4" s="6" t="s">
        <v>8</v>
      </c>
      <c r="F4" s="6" t="s">
        <v>9</v>
      </c>
      <c r="G4" s="7" t="s">
        <v>10</v>
      </c>
      <c r="H4" s="8" t="s">
        <v>9</v>
      </c>
      <c r="J4" s="120"/>
      <c r="K4" s="121"/>
      <c r="M4" s="9" t="s">
        <v>33</v>
      </c>
      <c r="N4" s="104" t="s">
        <v>71</v>
      </c>
      <c r="O4" s="105"/>
      <c r="Q4" s="32"/>
      <c r="R4" s="10" t="s">
        <v>34</v>
      </c>
      <c r="S4" s="11" t="s">
        <v>35</v>
      </c>
      <c r="U4" s="109" t="s">
        <v>59</v>
      </c>
      <c r="V4" s="111" t="s">
        <v>60</v>
      </c>
      <c r="W4" s="111" t="s">
        <v>61</v>
      </c>
      <c r="X4" s="113" t="s">
        <v>62</v>
      </c>
      <c r="Y4" s="114"/>
      <c r="Z4" s="115"/>
    </row>
    <row r="5" spans="2:26" ht="15" customHeight="1" thickBot="1" x14ac:dyDescent="0.25">
      <c r="B5" s="90" t="s">
        <v>11</v>
      </c>
      <c r="C5" s="84">
        <v>0</v>
      </c>
      <c r="D5" s="85"/>
      <c r="E5" s="33">
        <v>0.41944444444444445</v>
      </c>
      <c r="F5" s="1"/>
      <c r="G5" s="34"/>
      <c r="H5" s="12">
        <f>F5-$F$5</f>
        <v>0</v>
      </c>
      <c r="J5" s="13" t="s">
        <v>25</v>
      </c>
      <c r="K5" s="75"/>
      <c r="M5" s="9" t="s">
        <v>9</v>
      </c>
      <c r="N5" s="104" t="s">
        <v>9</v>
      </c>
      <c r="O5" s="105"/>
      <c r="Q5" s="14" t="s">
        <v>37</v>
      </c>
      <c r="R5" s="35"/>
      <c r="S5" s="36"/>
      <c r="U5" s="110"/>
      <c r="V5" s="112"/>
      <c r="W5" s="112"/>
      <c r="X5" s="51" t="s">
        <v>63</v>
      </c>
      <c r="Y5" s="52" t="s">
        <v>64</v>
      </c>
      <c r="Z5" s="51" t="s">
        <v>80</v>
      </c>
    </row>
    <row r="6" spans="2:26" ht="15" customHeight="1" thickBot="1" x14ac:dyDescent="0.25">
      <c r="B6" s="91"/>
      <c r="C6" s="102">
        <v>10</v>
      </c>
      <c r="D6" s="103"/>
      <c r="E6" s="37">
        <f>E5+4/1440</f>
        <v>0.42222222222222222</v>
      </c>
      <c r="F6" s="2"/>
      <c r="G6" s="38"/>
      <c r="H6" s="15">
        <f>F6-$F$5</f>
        <v>0</v>
      </c>
      <c r="J6" s="16" t="s">
        <v>26</v>
      </c>
      <c r="K6" s="17"/>
      <c r="M6" s="39"/>
      <c r="N6" s="9" t="s">
        <v>34</v>
      </c>
      <c r="O6" s="9" t="s">
        <v>35</v>
      </c>
      <c r="Q6" s="18" t="s">
        <v>38</v>
      </c>
      <c r="R6" s="40"/>
      <c r="S6" s="41"/>
      <c r="U6" s="53" t="s">
        <v>41</v>
      </c>
      <c r="V6" s="54" t="s">
        <v>65</v>
      </c>
      <c r="W6" s="55" t="s">
        <v>70</v>
      </c>
      <c r="X6" s="54" t="s">
        <v>66</v>
      </c>
      <c r="Y6" s="54" t="s">
        <v>67</v>
      </c>
      <c r="Z6" s="54">
        <v>2E-3</v>
      </c>
    </row>
    <row r="7" spans="2:26" ht="15" customHeight="1" thickBot="1" x14ac:dyDescent="0.25">
      <c r="B7" s="91"/>
      <c r="C7" s="86">
        <v>0</v>
      </c>
      <c r="D7" s="87"/>
      <c r="E7" s="37">
        <f>E6+4/1440</f>
        <v>0.42499999999999999</v>
      </c>
      <c r="F7" s="2"/>
      <c r="G7" s="38"/>
      <c r="H7" s="15">
        <f>F7-$F$7</f>
        <v>0</v>
      </c>
      <c r="J7" s="16" t="s">
        <v>27</v>
      </c>
      <c r="K7" s="17"/>
      <c r="M7" s="42">
        <v>0</v>
      </c>
      <c r="N7" s="43"/>
      <c r="O7" s="43" t="s">
        <v>29</v>
      </c>
      <c r="U7" s="56"/>
      <c r="V7" s="57"/>
      <c r="W7" s="57"/>
      <c r="X7" s="57"/>
      <c r="Y7" s="57"/>
      <c r="Z7" s="57"/>
    </row>
    <row r="8" spans="2:26" ht="15" customHeight="1" thickBot="1" x14ac:dyDescent="0.25">
      <c r="B8" s="91"/>
      <c r="C8" s="86">
        <f>C6</f>
        <v>10</v>
      </c>
      <c r="D8" s="87"/>
      <c r="E8" s="37">
        <f t="shared" ref="E8:E71" si="0">E7+4/1440</f>
        <v>0.42777777777777776</v>
      </c>
      <c r="F8" s="2"/>
      <c r="G8" s="38"/>
      <c r="H8" s="15">
        <f>F8-$F$7</f>
        <v>0</v>
      </c>
      <c r="J8" s="19" t="s">
        <v>28</v>
      </c>
      <c r="K8" s="20"/>
      <c r="M8" s="42">
        <v>0.5</v>
      </c>
      <c r="N8" s="43"/>
      <c r="O8" s="43" t="s">
        <v>29</v>
      </c>
    </row>
    <row r="9" spans="2:26" ht="15" customHeight="1" x14ac:dyDescent="0.2">
      <c r="B9" s="91"/>
      <c r="C9" s="86">
        <f>C7</f>
        <v>0</v>
      </c>
      <c r="D9" s="87"/>
      <c r="E9" s="37">
        <f t="shared" si="0"/>
        <v>0.43055555555555552</v>
      </c>
      <c r="F9" s="2"/>
      <c r="G9" s="38"/>
      <c r="H9" s="15">
        <f>F9-$F$9</f>
        <v>0</v>
      </c>
      <c r="J9" s="21"/>
      <c r="K9" s="22"/>
      <c r="M9" s="42">
        <v>1</v>
      </c>
      <c r="N9" s="43"/>
      <c r="O9" s="43" t="s">
        <v>29</v>
      </c>
    </row>
    <row r="10" spans="2:26" ht="15" customHeight="1" x14ac:dyDescent="0.2">
      <c r="B10" s="91"/>
      <c r="C10" s="86">
        <f>C6</f>
        <v>10</v>
      </c>
      <c r="D10" s="87"/>
      <c r="E10" s="37">
        <f t="shared" si="0"/>
        <v>0.43333333333333329</v>
      </c>
      <c r="F10" s="2"/>
      <c r="G10" s="38"/>
      <c r="H10" s="15">
        <f>F10-$F$9</f>
        <v>0</v>
      </c>
      <c r="J10" s="16" t="s">
        <v>68</v>
      </c>
      <c r="K10" s="23"/>
      <c r="M10" s="42">
        <v>1.5</v>
      </c>
      <c r="N10" s="43"/>
      <c r="O10" s="43" t="s">
        <v>29</v>
      </c>
    </row>
    <row r="11" spans="2:26" ht="15" customHeight="1" x14ac:dyDescent="0.2">
      <c r="B11" s="91"/>
      <c r="C11" s="86">
        <f>C7</f>
        <v>0</v>
      </c>
      <c r="D11" s="87"/>
      <c r="E11" s="37">
        <f t="shared" si="0"/>
        <v>0.43611111111111106</v>
      </c>
      <c r="F11" s="2"/>
      <c r="G11" s="38"/>
      <c r="H11" s="15">
        <f>F11-$F$11</f>
        <v>0</v>
      </c>
      <c r="J11" s="16" t="s">
        <v>30</v>
      </c>
      <c r="K11" s="24"/>
      <c r="M11" s="42">
        <v>2</v>
      </c>
      <c r="N11" s="43"/>
      <c r="O11" s="43" t="s">
        <v>29</v>
      </c>
    </row>
    <row r="12" spans="2:26" ht="15" customHeight="1" x14ac:dyDescent="0.2">
      <c r="B12" s="91"/>
      <c r="C12" s="100">
        <v>5</v>
      </c>
      <c r="D12" s="101"/>
      <c r="E12" s="37">
        <f t="shared" si="0"/>
        <v>0.43888888888888883</v>
      </c>
      <c r="F12" s="2"/>
      <c r="G12" s="38"/>
      <c r="H12" s="15">
        <f t="shared" ref="H12:H13" si="1">F12-$F$11</f>
        <v>0</v>
      </c>
      <c r="J12" s="16" t="s">
        <v>31</v>
      </c>
      <c r="K12" s="25"/>
      <c r="M12" s="44" t="s">
        <v>101</v>
      </c>
      <c r="N12" s="43" t="s">
        <v>29</v>
      </c>
      <c r="O12" s="43" t="s">
        <v>29</v>
      </c>
    </row>
    <row r="13" spans="2:26" ht="15" customHeight="1" x14ac:dyDescent="0.2">
      <c r="B13" s="91"/>
      <c r="C13" s="102">
        <v>10</v>
      </c>
      <c r="D13" s="103"/>
      <c r="E13" s="37">
        <f t="shared" si="0"/>
        <v>0.4416666666666666</v>
      </c>
      <c r="F13" s="2"/>
      <c r="G13" s="38"/>
      <c r="H13" s="15">
        <f t="shared" si="1"/>
        <v>0</v>
      </c>
      <c r="J13" s="16" t="s">
        <v>32</v>
      </c>
      <c r="K13" s="25"/>
    </row>
    <row r="14" spans="2:26" ht="15" customHeight="1" x14ac:dyDescent="0.2">
      <c r="B14" s="91"/>
      <c r="C14" s="86">
        <f>C11</f>
        <v>0</v>
      </c>
      <c r="D14" s="87"/>
      <c r="E14" s="37">
        <f t="shared" si="0"/>
        <v>0.44444444444444436</v>
      </c>
      <c r="F14" s="2"/>
      <c r="G14" s="38"/>
      <c r="H14" s="15">
        <f>F14-$F$14</f>
        <v>0</v>
      </c>
      <c r="J14" s="16" t="s">
        <v>42</v>
      </c>
      <c r="K14" s="25"/>
    </row>
    <row r="15" spans="2:26" ht="15" customHeight="1" thickBot="1" x14ac:dyDescent="0.25">
      <c r="B15" s="91"/>
      <c r="C15" s="86">
        <f t="shared" ref="C15:C78" si="2">C12</f>
        <v>5</v>
      </c>
      <c r="D15" s="87"/>
      <c r="E15" s="37">
        <f t="shared" si="0"/>
        <v>0.44722222222222213</v>
      </c>
      <c r="F15" s="2"/>
      <c r="G15" s="38"/>
      <c r="H15" s="15">
        <f t="shared" ref="H15:H16" si="3">F15-$F$14</f>
        <v>0</v>
      </c>
      <c r="J15" s="21"/>
      <c r="K15" s="22"/>
      <c r="M15" s="93" t="s">
        <v>40</v>
      </c>
      <c r="N15" s="99" t="s">
        <v>39</v>
      </c>
      <c r="O15" s="99"/>
      <c r="Q15" s="78" t="s">
        <v>98</v>
      </c>
      <c r="R15" s="80" t="s">
        <v>99</v>
      </c>
      <c r="S15" s="80"/>
    </row>
    <row r="16" spans="2:26" ht="15" customHeight="1" x14ac:dyDescent="0.2">
      <c r="B16" s="91"/>
      <c r="C16" s="86">
        <f t="shared" si="2"/>
        <v>10</v>
      </c>
      <c r="D16" s="87"/>
      <c r="E16" s="37">
        <f t="shared" si="0"/>
        <v>0.4499999999999999</v>
      </c>
      <c r="F16" s="2"/>
      <c r="G16" s="38"/>
      <c r="H16" s="15">
        <f t="shared" si="3"/>
        <v>0</v>
      </c>
      <c r="J16" s="13" t="s">
        <v>43</v>
      </c>
      <c r="K16" s="26"/>
      <c r="M16" s="94"/>
      <c r="N16" s="99"/>
      <c r="O16" s="99"/>
      <c r="Q16" s="79"/>
      <c r="R16" s="80"/>
      <c r="S16" s="80"/>
    </row>
    <row r="17" spans="2:19" ht="15" customHeight="1" thickBot="1" x14ac:dyDescent="0.25">
      <c r="B17" s="91"/>
      <c r="C17" s="86">
        <f t="shared" si="2"/>
        <v>0</v>
      </c>
      <c r="D17" s="87"/>
      <c r="E17" s="37">
        <f t="shared" si="0"/>
        <v>0.45277777777777767</v>
      </c>
      <c r="F17" s="2"/>
      <c r="G17" s="38"/>
      <c r="H17" s="15">
        <f>F17-$F$17</f>
        <v>0</v>
      </c>
      <c r="J17" s="19" t="s">
        <v>44</v>
      </c>
      <c r="K17" s="27"/>
      <c r="M17" s="94"/>
      <c r="N17" s="29" t="str">
        <f>C4</f>
        <v>kN</v>
      </c>
      <c r="O17" s="29" t="str">
        <f>N17</f>
        <v>kN</v>
      </c>
      <c r="Q17" s="78" t="s">
        <v>100</v>
      </c>
      <c r="R17" s="70" t="str">
        <f>C4</f>
        <v>kN</v>
      </c>
      <c r="S17" s="70" t="str">
        <f>R17</f>
        <v>kN</v>
      </c>
    </row>
    <row r="18" spans="2:19" ht="15" customHeight="1" x14ac:dyDescent="0.2">
      <c r="B18" s="91"/>
      <c r="C18" s="86">
        <f t="shared" si="2"/>
        <v>5</v>
      </c>
      <c r="D18" s="87"/>
      <c r="E18" s="37">
        <f t="shared" si="0"/>
        <v>0.45555555555555544</v>
      </c>
      <c r="F18" s="2"/>
      <c r="G18" s="38"/>
      <c r="H18" s="15">
        <f t="shared" ref="H18:H19" si="4">F18-$F$17</f>
        <v>0</v>
      </c>
      <c r="M18" s="95"/>
      <c r="N18" s="47">
        <f>C12</f>
        <v>5</v>
      </c>
      <c r="O18" s="47">
        <f>C13</f>
        <v>10</v>
      </c>
      <c r="Q18" s="79"/>
      <c r="R18" s="71">
        <f>C12</f>
        <v>5</v>
      </c>
      <c r="S18" s="71">
        <f>C13</f>
        <v>10</v>
      </c>
    </row>
    <row r="19" spans="2:19" ht="15" customHeight="1" thickBot="1" x14ac:dyDescent="0.25">
      <c r="B19" s="92"/>
      <c r="C19" s="88">
        <f t="shared" si="2"/>
        <v>10</v>
      </c>
      <c r="D19" s="89"/>
      <c r="E19" s="45">
        <f t="shared" si="0"/>
        <v>0.4583333333333332</v>
      </c>
      <c r="F19" s="3"/>
      <c r="G19" s="46"/>
      <c r="H19" s="28">
        <f t="shared" si="4"/>
        <v>0</v>
      </c>
      <c r="M19" s="96" t="s">
        <v>45</v>
      </c>
      <c r="N19" s="63">
        <f>H12</f>
        <v>0</v>
      </c>
      <c r="O19" s="48">
        <f>H13</f>
        <v>0</v>
      </c>
      <c r="Q19" s="72">
        <v>0</v>
      </c>
      <c r="R19" s="73">
        <f>N19-N$47</f>
        <v>0</v>
      </c>
      <c r="S19" s="73">
        <f>O19-O$47</f>
        <v>0</v>
      </c>
    </row>
    <row r="20" spans="2:19" ht="15" customHeight="1" x14ac:dyDescent="0.2">
      <c r="B20" s="90" t="s">
        <v>14</v>
      </c>
      <c r="C20" s="84">
        <f t="shared" si="2"/>
        <v>0</v>
      </c>
      <c r="D20" s="85"/>
      <c r="E20" s="33">
        <f t="shared" si="0"/>
        <v>0.46111111111111097</v>
      </c>
      <c r="F20" s="1"/>
      <c r="G20" s="34"/>
      <c r="H20" s="12">
        <f>F20-$F$20</f>
        <v>0</v>
      </c>
      <c r="M20" s="97"/>
      <c r="N20" s="63">
        <f>H15</f>
        <v>0</v>
      </c>
      <c r="O20" s="48">
        <f>H16</f>
        <v>0</v>
      </c>
      <c r="Q20" s="72">
        <v>0</v>
      </c>
      <c r="R20" s="73">
        <f t="shared" ref="R20:S33" si="5">N20-N$47</f>
        <v>0</v>
      </c>
      <c r="S20" s="73">
        <f t="shared" si="5"/>
        <v>0</v>
      </c>
    </row>
    <row r="21" spans="2:19" ht="15" customHeight="1" x14ac:dyDescent="0.2">
      <c r="B21" s="91"/>
      <c r="C21" s="86">
        <f t="shared" si="2"/>
        <v>5</v>
      </c>
      <c r="D21" s="87"/>
      <c r="E21" s="37">
        <f t="shared" si="0"/>
        <v>0.46388888888888874</v>
      </c>
      <c r="F21" s="2"/>
      <c r="G21" s="38"/>
      <c r="H21" s="15">
        <f t="shared" ref="H21:H22" si="6">F21-$F$20</f>
        <v>0</v>
      </c>
      <c r="M21" s="98"/>
      <c r="N21" s="63">
        <f>H18</f>
        <v>0</v>
      </c>
      <c r="O21" s="48">
        <f>H19</f>
        <v>0</v>
      </c>
      <c r="Q21" s="72">
        <v>0</v>
      </c>
      <c r="R21" s="73">
        <f t="shared" si="5"/>
        <v>0</v>
      </c>
      <c r="S21" s="73">
        <f t="shared" si="5"/>
        <v>0</v>
      </c>
    </row>
    <row r="22" spans="2:19" ht="15" customHeight="1" x14ac:dyDescent="0.2">
      <c r="B22" s="91"/>
      <c r="C22" s="86">
        <f t="shared" si="2"/>
        <v>10</v>
      </c>
      <c r="D22" s="87"/>
      <c r="E22" s="37">
        <f t="shared" si="0"/>
        <v>0.46666666666666651</v>
      </c>
      <c r="F22" s="2"/>
      <c r="G22" s="38"/>
      <c r="H22" s="15">
        <f t="shared" si="6"/>
        <v>0</v>
      </c>
      <c r="M22" s="30" t="s">
        <v>46</v>
      </c>
      <c r="N22" s="48">
        <f>H24</f>
        <v>0</v>
      </c>
      <c r="O22" s="48">
        <f>H25</f>
        <v>0</v>
      </c>
      <c r="Q22" s="72">
        <v>60</v>
      </c>
      <c r="R22" s="73">
        <f t="shared" si="5"/>
        <v>0</v>
      </c>
      <c r="S22" s="73">
        <f t="shared" si="5"/>
        <v>0</v>
      </c>
    </row>
    <row r="23" spans="2:19" ht="15" customHeight="1" x14ac:dyDescent="0.2">
      <c r="B23" s="91"/>
      <c r="C23" s="86">
        <f t="shared" si="2"/>
        <v>0</v>
      </c>
      <c r="D23" s="87"/>
      <c r="E23" s="37">
        <f t="shared" si="0"/>
        <v>0.46944444444444428</v>
      </c>
      <c r="F23" s="2"/>
      <c r="G23" s="38"/>
      <c r="H23" s="15">
        <f>F23-$F$23</f>
        <v>0</v>
      </c>
      <c r="M23" s="30" t="s">
        <v>47</v>
      </c>
      <c r="N23" s="48">
        <f>H30</f>
        <v>0</v>
      </c>
      <c r="O23" s="48">
        <f>H31</f>
        <v>0</v>
      </c>
      <c r="Q23" s="72">
        <v>120</v>
      </c>
      <c r="R23" s="73">
        <f t="shared" si="5"/>
        <v>0</v>
      </c>
      <c r="S23" s="73">
        <f t="shared" si="5"/>
        <v>0</v>
      </c>
    </row>
    <row r="24" spans="2:19" ht="15" customHeight="1" x14ac:dyDescent="0.2">
      <c r="B24" s="91"/>
      <c r="C24" s="86">
        <f t="shared" si="2"/>
        <v>5</v>
      </c>
      <c r="D24" s="87"/>
      <c r="E24" s="37">
        <f t="shared" si="0"/>
        <v>0.47222222222222204</v>
      </c>
      <c r="F24" s="2"/>
      <c r="G24" s="38"/>
      <c r="H24" s="15">
        <f t="shared" ref="H24:H25" si="7">F24-$F$23</f>
        <v>0</v>
      </c>
      <c r="M24" s="30" t="s">
        <v>48</v>
      </c>
      <c r="N24" s="48">
        <f>H36</f>
        <v>0</v>
      </c>
      <c r="O24" s="48">
        <f>H37</f>
        <v>0</v>
      </c>
      <c r="Q24" s="72">
        <v>180</v>
      </c>
      <c r="R24" s="73">
        <f t="shared" si="5"/>
        <v>0</v>
      </c>
      <c r="S24" s="73">
        <f t="shared" si="5"/>
        <v>0</v>
      </c>
    </row>
    <row r="25" spans="2:19" ht="15" customHeight="1" thickBot="1" x14ac:dyDescent="0.25">
      <c r="B25" s="92"/>
      <c r="C25" s="88">
        <f t="shared" si="2"/>
        <v>10</v>
      </c>
      <c r="D25" s="89"/>
      <c r="E25" s="45">
        <f t="shared" si="0"/>
        <v>0.47499999999999981</v>
      </c>
      <c r="F25" s="3"/>
      <c r="G25" s="46"/>
      <c r="H25" s="28">
        <f t="shared" si="7"/>
        <v>0</v>
      </c>
      <c r="M25" s="30" t="s">
        <v>49</v>
      </c>
      <c r="N25" s="48">
        <f>H42</f>
        <v>0</v>
      </c>
      <c r="O25" s="48">
        <f>H43</f>
        <v>0</v>
      </c>
      <c r="Q25" s="72">
        <v>240</v>
      </c>
      <c r="R25" s="73">
        <f t="shared" si="5"/>
        <v>0</v>
      </c>
      <c r="S25" s="73">
        <f t="shared" si="5"/>
        <v>0</v>
      </c>
    </row>
    <row r="26" spans="2:19" ht="15" customHeight="1" x14ac:dyDescent="0.2">
      <c r="B26" s="81" t="s">
        <v>15</v>
      </c>
      <c r="C26" s="84">
        <f t="shared" si="2"/>
        <v>0</v>
      </c>
      <c r="D26" s="85"/>
      <c r="E26" s="33">
        <f t="shared" si="0"/>
        <v>0.47777777777777758</v>
      </c>
      <c r="F26" s="1"/>
      <c r="G26" s="34"/>
      <c r="H26" s="12">
        <f>F26-$F$26</f>
        <v>0</v>
      </c>
      <c r="M26" s="30" t="s">
        <v>50</v>
      </c>
      <c r="N26" s="48">
        <f>H48</f>
        <v>0</v>
      </c>
      <c r="O26" s="48">
        <f>H49</f>
        <v>0</v>
      </c>
      <c r="Q26" s="72">
        <v>300</v>
      </c>
      <c r="R26" s="73">
        <f t="shared" si="5"/>
        <v>0</v>
      </c>
      <c r="S26" s="73">
        <f t="shared" si="5"/>
        <v>0</v>
      </c>
    </row>
    <row r="27" spans="2:19" ht="15" customHeight="1" x14ac:dyDescent="0.2">
      <c r="B27" s="82"/>
      <c r="C27" s="86">
        <f t="shared" si="2"/>
        <v>5</v>
      </c>
      <c r="D27" s="87"/>
      <c r="E27" s="37">
        <f t="shared" si="0"/>
        <v>0.48055555555555535</v>
      </c>
      <c r="F27" s="2"/>
      <c r="G27" s="38"/>
      <c r="H27" s="15">
        <f t="shared" ref="H27:H28" si="8">F27-$F$26</f>
        <v>0</v>
      </c>
      <c r="M27" s="30" t="s">
        <v>51</v>
      </c>
      <c r="N27" s="48">
        <f>H54</f>
        <v>0</v>
      </c>
      <c r="O27" s="48">
        <f>H55</f>
        <v>0</v>
      </c>
      <c r="Q27" s="72">
        <v>360</v>
      </c>
      <c r="R27" s="73">
        <f t="shared" si="5"/>
        <v>0</v>
      </c>
      <c r="S27" s="73">
        <f t="shared" si="5"/>
        <v>0</v>
      </c>
    </row>
    <row r="28" spans="2:19" ht="15" customHeight="1" x14ac:dyDescent="0.2">
      <c r="B28" s="82"/>
      <c r="C28" s="86">
        <f t="shared" si="2"/>
        <v>10</v>
      </c>
      <c r="D28" s="87"/>
      <c r="E28" s="37">
        <f t="shared" si="0"/>
        <v>0.48333333333333311</v>
      </c>
      <c r="F28" s="2"/>
      <c r="G28" s="38"/>
      <c r="H28" s="15">
        <f t="shared" si="8"/>
        <v>0</v>
      </c>
      <c r="M28" s="30" t="s">
        <v>52</v>
      </c>
      <c r="N28" s="48">
        <f>H60</f>
        <v>0</v>
      </c>
      <c r="O28" s="48">
        <f>H61</f>
        <v>0</v>
      </c>
      <c r="Q28" s="72">
        <v>420</v>
      </c>
      <c r="R28" s="73">
        <f t="shared" si="5"/>
        <v>0</v>
      </c>
      <c r="S28" s="73">
        <f t="shared" si="5"/>
        <v>0</v>
      </c>
    </row>
    <row r="29" spans="2:19" ht="15" customHeight="1" x14ac:dyDescent="0.2">
      <c r="B29" s="82"/>
      <c r="C29" s="86">
        <f t="shared" si="2"/>
        <v>0</v>
      </c>
      <c r="D29" s="87"/>
      <c r="E29" s="37">
        <f t="shared" si="0"/>
        <v>0.48611111111111088</v>
      </c>
      <c r="F29" s="2"/>
      <c r="G29" s="38"/>
      <c r="H29" s="15">
        <f>F29-$F$29</f>
        <v>0</v>
      </c>
      <c r="M29" s="30" t="s">
        <v>53</v>
      </c>
      <c r="N29" s="48">
        <f>H66</f>
        <v>0</v>
      </c>
      <c r="O29" s="48">
        <f>H67</f>
        <v>0</v>
      </c>
      <c r="Q29" s="72">
        <v>480</v>
      </c>
      <c r="R29" s="73">
        <f t="shared" si="5"/>
        <v>0</v>
      </c>
      <c r="S29" s="73">
        <f t="shared" si="5"/>
        <v>0</v>
      </c>
    </row>
    <row r="30" spans="2:19" ht="15" customHeight="1" x14ac:dyDescent="0.2">
      <c r="B30" s="82"/>
      <c r="C30" s="86">
        <f t="shared" si="2"/>
        <v>5</v>
      </c>
      <c r="D30" s="87"/>
      <c r="E30" s="37">
        <f t="shared" si="0"/>
        <v>0.48888888888888865</v>
      </c>
      <c r="F30" s="2"/>
      <c r="G30" s="38"/>
      <c r="H30" s="15">
        <f t="shared" ref="H30:H31" si="9">F30-$F$29</f>
        <v>0</v>
      </c>
      <c r="M30" s="30" t="s">
        <v>54</v>
      </c>
      <c r="N30" s="48">
        <f>H72</f>
        <v>0</v>
      </c>
      <c r="O30" s="48">
        <f>H73</f>
        <v>0</v>
      </c>
      <c r="Q30" s="72">
        <v>540</v>
      </c>
      <c r="R30" s="73">
        <f t="shared" si="5"/>
        <v>0</v>
      </c>
      <c r="S30" s="73">
        <f t="shared" si="5"/>
        <v>0</v>
      </c>
    </row>
    <row r="31" spans="2:19" ht="15" customHeight="1" thickBot="1" x14ac:dyDescent="0.25">
      <c r="B31" s="83"/>
      <c r="C31" s="88">
        <f t="shared" si="2"/>
        <v>10</v>
      </c>
      <c r="D31" s="89"/>
      <c r="E31" s="45">
        <f t="shared" si="0"/>
        <v>0.49166666666666642</v>
      </c>
      <c r="F31" s="3"/>
      <c r="G31" s="46"/>
      <c r="H31" s="28">
        <f t="shared" si="9"/>
        <v>0</v>
      </c>
      <c r="M31" s="30" t="s">
        <v>55</v>
      </c>
      <c r="N31" s="48">
        <f>H78</f>
        <v>0</v>
      </c>
      <c r="O31" s="48">
        <f>H79</f>
        <v>0</v>
      </c>
      <c r="Q31" s="72">
        <v>600</v>
      </c>
      <c r="R31" s="73">
        <f t="shared" si="5"/>
        <v>0</v>
      </c>
      <c r="S31" s="73">
        <f t="shared" si="5"/>
        <v>0</v>
      </c>
    </row>
    <row r="32" spans="2:19" ht="15" customHeight="1" x14ac:dyDescent="0.2">
      <c r="B32" s="81" t="s">
        <v>12</v>
      </c>
      <c r="C32" s="84">
        <f t="shared" si="2"/>
        <v>0</v>
      </c>
      <c r="D32" s="85"/>
      <c r="E32" s="33">
        <f t="shared" si="0"/>
        <v>0.49444444444444419</v>
      </c>
      <c r="F32" s="1"/>
      <c r="G32" s="34"/>
      <c r="H32" s="12">
        <f>F32-$F$32</f>
        <v>0</v>
      </c>
      <c r="M32" s="30" t="s">
        <v>56</v>
      </c>
      <c r="N32" s="48">
        <f>H84</f>
        <v>0</v>
      </c>
      <c r="O32" s="48">
        <f>H85</f>
        <v>0</v>
      </c>
      <c r="Q32" s="72">
        <v>660</v>
      </c>
      <c r="R32" s="73">
        <f t="shared" si="5"/>
        <v>0</v>
      </c>
      <c r="S32" s="73">
        <f t="shared" si="5"/>
        <v>0</v>
      </c>
    </row>
    <row r="33" spans="2:20" ht="15" customHeight="1" x14ac:dyDescent="0.2">
      <c r="B33" s="82"/>
      <c r="C33" s="86">
        <f t="shared" si="2"/>
        <v>5</v>
      </c>
      <c r="D33" s="87"/>
      <c r="E33" s="37">
        <f t="shared" si="0"/>
        <v>0.49722222222222195</v>
      </c>
      <c r="F33" s="2"/>
      <c r="G33" s="38"/>
      <c r="H33" s="15">
        <f t="shared" ref="H33:H34" si="10">F33-$F$32</f>
        <v>0</v>
      </c>
      <c r="M33" s="30" t="s">
        <v>57</v>
      </c>
      <c r="N33" s="48">
        <f>H90</f>
        <v>0</v>
      </c>
      <c r="O33" s="48">
        <f>H91</f>
        <v>0</v>
      </c>
      <c r="Q33" s="72">
        <v>720</v>
      </c>
      <c r="R33" s="73">
        <f t="shared" si="5"/>
        <v>0</v>
      </c>
      <c r="S33" s="73">
        <f t="shared" si="5"/>
        <v>0</v>
      </c>
    </row>
    <row r="34" spans="2:20" ht="15" customHeight="1" x14ac:dyDescent="0.2">
      <c r="B34" s="82"/>
      <c r="C34" s="86">
        <f t="shared" si="2"/>
        <v>10</v>
      </c>
      <c r="D34" s="87"/>
      <c r="E34" s="37">
        <f t="shared" si="0"/>
        <v>0.49999999999999972</v>
      </c>
      <c r="F34" s="2"/>
      <c r="G34" s="38"/>
      <c r="H34" s="15">
        <f t="shared" si="10"/>
        <v>0</v>
      </c>
    </row>
    <row r="35" spans="2:20" ht="15" customHeight="1" x14ac:dyDescent="0.2">
      <c r="B35" s="82"/>
      <c r="C35" s="86">
        <f t="shared" si="2"/>
        <v>0</v>
      </c>
      <c r="D35" s="87"/>
      <c r="E35" s="37">
        <f t="shared" si="0"/>
        <v>0.50277777777777755</v>
      </c>
      <c r="F35" s="2"/>
      <c r="G35" s="38"/>
      <c r="H35" s="15">
        <f>F35-$F$35</f>
        <v>0</v>
      </c>
      <c r="M35" s="62" t="s">
        <v>1</v>
      </c>
      <c r="N35" s="62" t="s">
        <v>90</v>
      </c>
      <c r="O35" s="62" t="s">
        <v>91</v>
      </c>
    </row>
    <row r="36" spans="2:20" ht="15" customHeight="1" x14ac:dyDescent="0.2">
      <c r="B36" s="82"/>
      <c r="C36" s="86">
        <f t="shared" si="2"/>
        <v>5</v>
      </c>
      <c r="D36" s="87"/>
      <c r="E36" s="37">
        <f t="shared" si="0"/>
        <v>0.50555555555555531</v>
      </c>
      <c r="F36" s="2"/>
      <c r="G36" s="38"/>
      <c r="H36" s="15">
        <f t="shared" ref="H36:H37" si="11">F36-$F$35</f>
        <v>0</v>
      </c>
      <c r="M36" s="62" t="s">
        <v>76</v>
      </c>
      <c r="N36" s="61" t="s">
        <v>82</v>
      </c>
      <c r="O36" s="61" t="s">
        <v>82</v>
      </c>
      <c r="P36" s="61" t="s">
        <v>83</v>
      </c>
    </row>
    <row r="37" spans="2:20" ht="15" customHeight="1" thickBot="1" x14ac:dyDescent="0.25">
      <c r="B37" s="83"/>
      <c r="C37" s="88">
        <f t="shared" si="2"/>
        <v>10</v>
      </c>
      <c r="D37" s="89"/>
      <c r="E37" s="45">
        <f t="shared" si="0"/>
        <v>0.50833333333333308</v>
      </c>
      <c r="F37" s="3"/>
      <c r="G37" s="46"/>
      <c r="H37" s="28">
        <f t="shared" si="11"/>
        <v>0</v>
      </c>
      <c r="M37" s="60" t="s">
        <v>77</v>
      </c>
      <c r="N37" s="64">
        <f>AVERAGE(N19:N21)</f>
        <v>0</v>
      </c>
      <c r="O37" s="64">
        <f>AVERAGE(O19:O21)</f>
        <v>0</v>
      </c>
      <c r="P37" s="61" t="s">
        <v>9</v>
      </c>
      <c r="Q37" s="76"/>
      <c r="R37" s="76"/>
      <c r="T37" s="77"/>
    </row>
    <row r="38" spans="2:20" ht="15" customHeight="1" x14ac:dyDescent="0.2">
      <c r="B38" s="81" t="s">
        <v>16</v>
      </c>
      <c r="C38" s="84">
        <f t="shared" si="2"/>
        <v>0</v>
      </c>
      <c r="D38" s="85"/>
      <c r="E38" s="33">
        <f t="shared" si="0"/>
        <v>0.51111111111111085</v>
      </c>
      <c r="F38" s="1"/>
      <c r="G38" s="34"/>
      <c r="H38" s="12">
        <f>F38-$F$38</f>
        <v>0</v>
      </c>
      <c r="M38" s="59" t="s">
        <v>89</v>
      </c>
      <c r="N38" s="65" t="e">
        <f>STDEV(N19:N21)/N37</f>
        <v>#DIV/0!</v>
      </c>
      <c r="O38" s="65" t="e">
        <f>STDEV(O19:O21)/O37</f>
        <v>#DIV/0!</v>
      </c>
      <c r="P38" s="66" t="s">
        <v>29</v>
      </c>
      <c r="Q38" s="76"/>
      <c r="R38" s="65" t="e">
        <f>(MAX(N22:N33)-MIN(N22:N33))/AVERAGE(N22:N33)</f>
        <v>#DIV/0!</v>
      </c>
      <c r="S38" s="65" t="e">
        <f>(MAX(O22:O33)-MIN(O22:O33))/AVERAGE(O22:O33)</f>
        <v>#DIV/0!</v>
      </c>
    </row>
    <row r="39" spans="2:20" ht="15" customHeight="1" x14ac:dyDescent="0.2">
      <c r="B39" s="82"/>
      <c r="C39" s="86">
        <f t="shared" si="2"/>
        <v>5</v>
      </c>
      <c r="D39" s="87"/>
      <c r="E39" s="37">
        <f t="shared" si="0"/>
        <v>0.51388888888888862</v>
      </c>
      <c r="F39" s="2"/>
      <c r="G39" s="38"/>
      <c r="H39" s="15">
        <f t="shared" ref="H39:H40" si="12">F39-$F$38</f>
        <v>0</v>
      </c>
      <c r="M39" s="59" t="s">
        <v>88</v>
      </c>
      <c r="N39" s="67" t="e">
        <f>N38/SQRT(3)</f>
        <v>#DIV/0!</v>
      </c>
      <c r="O39" s="67" t="e">
        <f>O38/SQRT(3)</f>
        <v>#DIV/0!</v>
      </c>
      <c r="P39" s="69" t="s">
        <v>29</v>
      </c>
      <c r="Q39" s="76"/>
      <c r="R39" s="76"/>
    </row>
    <row r="40" spans="2:20" ht="15" customHeight="1" x14ac:dyDescent="0.2">
      <c r="B40" s="82"/>
      <c r="C40" s="86">
        <f t="shared" si="2"/>
        <v>10</v>
      </c>
      <c r="D40" s="87"/>
      <c r="E40" s="37">
        <f t="shared" si="0"/>
        <v>0.51666666666666639</v>
      </c>
      <c r="F40" s="2"/>
      <c r="G40" s="38"/>
      <c r="H40" s="15">
        <f t="shared" si="12"/>
        <v>0</v>
      </c>
      <c r="M40" s="59" t="s">
        <v>84</v>
      </c>
      <c r="N40" s="64">
        <v>0</v>
      </c>
      <c r="O40" s="64">
        <v>0</v>
      </c>
      <c r="P40" s="61" t="s">
        <v>9</v>
      </c>
    </row>
    <row r="41" spans="2:20" ht="15" customHeight="1" x14ac:dyDescent="0.2">
      <c r="B41" s="82"/>
      <c r="C41" s="86">
        <f t="shared" si="2"/>
        <v>0</v>
      </c>
      <c r="D41" s="87"/>
      <c r="E41" s="37">
        <f t="shared" si="0"/>
        <v>0.51944444444444415</v>
      </c>
      <c r="F41" s="2"/>
      <c r="G41" s="38"/>
      <c r="H41" s="15">
        <f>F41-$F$41</f>
        <v>0</v>
      </c>
      <c r="M41" s="60" t="s">
        <v>85</v>
      </c>
      <c r="N41" s="68">
        <f>N37+N40</f>
        <v>0</v>
      </c>
      <c r="O41" s="68">
        <f>O37+O40</f>
        <v>0</v>
      </c>
      <c r="P41" s="62" t="s">
        <v>9</v>
      </c>
    </row>
    <row r="42" spans="2:20" ht="15" customHeight="1" x14ac:dyDescent="0.2">
      <c r="B42" s="82"/>
      <c r="C42" s="86">
        <f t="shared" si="2"/>
        <v>5</v>
      </c>
      <c r="D42" s="87"/>
      <c r="E42" s="37">
        <f t="shared" si="0"/>
        <v>0.52222222222222192</v>
      </c>
      <c r="F42" s="2"/>
      <c r="G42" s="38"/>
      <c r="H42" s="15">
        <f t="shared" ref="H42:H43" si="13">F42-$F$41</f>
        <v>0</v>
      </c>
    </row>
    <row r="43" spans="2:20" ht="15" customHeight="1" thickBot="1" x14ac:dyDescent="0.25">
      <c r="B43" s="83"/>
      <c r="C43" s="88">
        <f t="shared" si="2"/>
        <v>10</v>
      </c>
      <c r="D43" s="89"/>
      <c r="E43" s="45">
        <f t="shared" si="0"/>
        <v>0.52499999999999969</v>
      </c>
      <c r="F43" s="3"/>
      <c r="G43" s="46"/>
      <c r="H43" s="28">
        <f t="shared" si="13"/>
        <v>0</v>
      </c>
      <c r="M43" s="60" t="s">
        <v>81</v>
      </c>
      <c r="N43" s="64">
        <f>AVERAGE(N22:N33)</f>
        <v>0</v>
      </c>
      <c r="O43" s="64">
        <f>AVERAGE(O22:O33)</f>
        <v>0</v>
      </c>
      <c r="P43" s="61" t="s">
        <v>9</v>
      </c>
    </row>
    <row r="44" spans="2:20" ht="15" customHeight="1" x14ac:dyDescent="0.2">
      <c r="B44" s="81" t="s">
        <v>17</v>
      </c>
      <c r="C44" s="84">
        <f t="shared" si="2"/>
        <v>0</v>
      </c>
      <c r="D44" s="85"/>
      <c r="E44" s="33">
        <f t="shared" si="0"/>
        <v>0.52777777777777746</v>
      </c>
      <c r="F44" s="1"/>
      <c r="G44" s="34"/>
      <c r="H44" s="12">
        <f>F44-$F$44</f>
        <v>0</v>
      </c>
      <c r="M44" s="59" t="s">
        <v>89</v>
      </c>
      <c r="N44" s="65" t="e">
        <f>STDEV(N22:N33)/N43</f>
        <v>#DIV/0!</v>
      </c>
      <c r="O44" s="65" t="e">
        <f>STDEV(O22:O33)/O43</f>
        <v>#DIV/0!</v>
      </c>
      <c r="P44" s="66" t="s">
        <v>29</v>
      </c>
    </row>
    <row r="45" spans="2:20" ht="15" customHeight="1" x14ac:dyDescent="0.2">
      <c r="B45" s="82"/>
      <c r="C45" s="86">
        <f t="shared" si="2"/>
        <v>5</v>
      </c>
      <c r="D45" s="87"/>
      <c r="E45" s="37">
        <f t="shared" si="0"/>
        <v>0.53055555555555522</v>
      </c>
      <c r="F45" s="2"/>
      <c r="G45" s="38"/>
      <c r="H45" s="15">
        <f t="shared" ref="H45:H46" si="14">F45-$F$44</f>
        <v>0</v>
      </c>
      <c r="M45" s="59" t="s">
        <v>87</v>
      </c>
      <c r="N45" s="67" t="e">
        <f>N44/SQRT(12)</f>
        <v>#DIV/0!</v>
      </c>
      <c r="O45" s="67" t="e">
        <f>O44/SQRT(12)</f>
        <v>#DIV/0!</v>
      </c>
      <c r="P45" s="69" t="s">
        <v>29</v>
      </c>
    </row>
    <row r="46" spans="2:20" ht="15" customHeight="1" x14ac:dyDescent="0.2">
      <c r="B46" s="82"/>
      <c r="C46" s="86">
        <f t="shared" si="2"/>
        <v>10</v>
      </c>
      <c r="D46" s="87"/>
      <c r="E46" s="37">
        <f t="shared" si="0"/>
        <v>0.53333333333333299</v>
      </c>
      <c r="F46" s="2"/>
      <c r="G46" s="38"/>
      <c r="H46" s="15">
        <f t="shared" si="14"/>
        <v>0</v>
      </c>
      <c r="M46" s="59" t="s">
        <v>84</v>
      </c>
      <c r="N46" s="64">
        <v>0</v>
      </c>
      <c r="O46" s="64">
        <v>0</v>
      </c>
      <c r="P46" s="61" t="s">
        <v>9</v>
      </c>
    </row>
    <row r="47" spans="2:20" ht="15" customHeight="1" x14ac:dyDescent="0.2">
      <c r="B47" s="82"/>
      <c r="C47" s="86">
        <f t="shared" si="2"/>
        <v>0</v>
      </c>
      <c r="D47" s="87"/>
      <c r="E47" s="37">
        <f t="shared" si="0"/>
        <v>0.53611111111111076</v>
      </c>
      <c r="F47" s="2"/>
      <c r="G47" s="38"/>
      <c r="H47" s="15">
        <f>F47-$F$47</f>
        <v>0</v>
      </c>
      <c r="M47" s="60" t="s">
        <v>86</v>
      </c>
      <c r="N47" s="68">
        <f>N43+N46</f>
        <v>0</v>
      </c>
      <c r="O47" s="68">
        <f>O43+O46</f>
        <v>0</v>
      </c>
      <c r="P47" s="62" t="s">
        <v>9</v>
      </c>
    </row>
    <row r="48" spans="2:20" ht="15" customHeight="1" x14ac:dyDescent="0.2">
      <c r="B48" s="82"/>
      <c r="C48" s="86">
        <f t="shared" si="2"/>
        <v>5</v>
      </c>
      <c r="D48" s="87"/>
      <c r="E48" s="37">
        <f t="shared" si="0"/>
        <v>0.53888888888888853</v>
      </c>
      <c r="F48" s="2"/>
      <c r="G48" s="38"/>
      <c r="H48" s="15">
        <f t="shared" ref="H48:H49" si="15">F48-$F$47</f>
        <v>0</v>
      </c>
    </row>
    <row r="49" spans="2:16" ht="15" customHeight="1" thickBot="1" x14ac:dyDescent="0.25">
      <c r="B49" s="83"/>
      <c r="C49" s="88">
        <f t="shared" si="2"/>
        <v>10</v>
      </c>
      <c r="D49" s="89"/>
      <c r="E49" s="45">
        <f t="shared" si="0"/>
        <v>0.5416666666666663</v>
      </c>
      <c r="F49" s="3"/>
      <c r="G49" s="46"/>
      <c r="H49" s="28">
        <f t="shared" si="15"/>
        <v>0</v>
      </c>
    </row>
    <row r="50" spans="2:16" ht="15" customHeight="1" x14ac:dyDescent="0.2">
      <c r="B50" s="81" t="s">
        <v>13</v>
      </c>
      <c r="C50" s="84">
        <f t="shared" si="2"/>
        <v>0</v>
      </c>
      <c r="D50" s="85"/>
      <c r="E50" s="33">
        <f t="shared" si="0"/>
        <v>0.54444444444444406</v>
      </c>
      <c r="F50" s="1"/>
      <c r="G50" s="34"/>
      <c r="H50" s="12">
        <f>F50-$F$50</f>
        <v>0</v>
      </c>
      <c r="M50" s="60" t="s">
        <v>72</v>
      </c>
      <c r="N50" s="61" t="s">
        <v>82</v>
      </c>
      <c r="O50" s="61" t="s">
        <v>82</v>
      </c>
      <c r="P50" s="61" t="s">
        <v>83</v>
      </c>
    </row>
    <row r="51" spans="2:16" ht="15" customHeight="1" x14ac:dyDescent="0.2">
      <c r="B51" s="82"/>
      <c r="C51" s="86">
        <f t="shared" si="2"/>
        <v>5</v>
      </c>
      <c r="D51" s="87"/>
      <c r="E51" s="37">
        <f t="shared" si="0"/>
        <v>0.54722222222222183</v>
      </c>
      <c r="F51" s="2"/>
      <c r="G51" s="38"/>
      <c r="H51" s="15">
        <f t="shared" ref="H51:H52" si="16">F51-$F$50</f>
        <v>0</v>
      </c>
      <c r="M51" s="59" t="s">
        <v>78</v>
      </c>
      <c r="N51" s="65" t="e">
        <f>N39</f>
        <v>#DIV/0!</v>
      </c>
      <c r="O51" s="65" t="e">
        <f>O39</f>
        <v>#DIV/0!</v>
      </c>
      <c r="P51" s="69" t="s">
        <v>29</v>
      </c>
    </row>
    <row r="52" spans="2:16" ht="15" customHeight="1" x14ac:dyDescent="0.2">
      <c r="B52" s="82"/>
      <c r="C52" s="86">
        <f t="shared" si="2"/>
        <v>10</v>
      </c>
      <c r="D52" s="87"/>
      <c r="E52" s="37">
        <f t="shared" si="0"/>
        <v>0.5499999999999996</v>
      </c>
      <c r="F52" s="2"/>
      <c r="G52" s="38"/>
      <c r="H52" s="15">
        <f t="shared" si="16"/>
        <v>0</v>
      </c>
    </row>
    <row r="53" spans="2:16" ht="15" customHeight="1" x14ac:dyDescent="0.2">
      <c r="B53" s="82"/>
      <c r="C53" s="86">
        <f t="shared" si="2"/>
        <v>0</v>
      </c>
      <c r="D53" s="87"/>
      <c r="E53" s="37">
        <f t="shared" si="0"/>
        <v>0.55277777777777737</v>
      </c>
      <c r="F53" s="2"/>
      <c r="G53" s="38"/>
      <c r="H53" s="15">
        <f>F53-$F$53</f>
        <v>0</v>
      </c>
      <c r="M53" s="59" t="s">
        <v>79</v>
      </c>
      <c r="N53" s="65" t="e">
        <f>N45</f>
        <v>#DIV/0!</v>
      </c>
      <c r="O53" s="65" t="e">
        <f>O45</f>
        <v>#DIV/0!</v>
      </c>
      <c r="P53" s="69" t="s">
        <v>29</v>
      </c>
    </row>
    <row r="54" spans="2:16" ht="15" customHeight="1" x14ac:dyDescent="0.2">
      <c r="B54" s="82"/>
      <c r="C54" s="86">
        <f t="shared" si="2"/>
        <v>5</v>
      </c>
      <c r="D54" s="87"/>
      <c r="E54" s="37">
        <f t="shared" si="0"/>
        <v>0.55555555555555514</v>
      </c>
      <c r="F54" s="2"/>
      <c r="G54" s="38"/>
      <c r="H54" s="15">
        <f t="shared" ref="H54:H55" si="17">F54-$F$53</f>
        <v>0</v>
      </c>
      <c r="K54" s="58"/>
      <c r="M54" s="59"/>
    </row>
    <row r="55" spans="2:16" ht="15" customHeight="1" thickBot="1" x14ac:dyDescent="0.25">
      <c r="B55" s="83"/>
      <c r="C55" s="88">
        <f t="shared" si="2"/>
        <v>10</v>
      </c>
      <c r="D55" s="89"/>
      <c r="E55" s="45">
        <f t="shared" si="0"/>
        <v>0.5583333333333329</v>
      </c>
      <c r="F55" s="3"/>
      <c r="G55" s="46"/>
      <c r="H55" s="28">
        <f t="shared" si="17"/>
        <v>0</v>
      </c>
      <c r="M55" s="59" t="s">
        <v>94</v>
      </c>
      <c r="N55" s="74">
        <v>0</v>
      </c>
      <c r="O55" s="74">
        <v>0</v>
      </c>
      <c r="P55" s="69" t="s">
        <v>29</v>
      </c>
    </row>
    <row r="56" spans="2:16" ht="15" customHeight="1" x14ac:dyDescent="0.2">
      <c r="B56" s="81" t="s">
        <v>18</v>
      </c>
      <c r="C56" s="84">
        <f t="shared" si="2"/>
        <v>0</v>
      </c>
      <c r="D56" s="85"/>
      <c r="E56" s="33">
        <f t="shared" si="0"/>
        <v>0.56111111111111067</v>
      </c>
      <c r="F56" s="1"/>
      <c r="G56" s="34"/>
      <c r="H56" s="12">
        <f>F56-$F$56</f>
        <v>0</v>
      </c>
      <c r="M56" s="59" t="s">
        <v>93</v>
      </c>
      <c r="P56" s="69"/>
    </row>
    <row r="57" spans="2:16" ht="15" customHeight="1" x14ac:dyDescent="0.2">
      <c r="B57" s="82"/>
      <c r="C57" s="86">
        <f t="shared" si="2"/>
        <v>5</v>
      </c>
      <c r="D57" s="87"/>
      <c r="E57" s="37">
        <f t="shared" si="0"/>
        <v>0.56388888888888844</v>
      </c>
      <c r="F57" s="2"/>
      <c r="G57" s="38"/>
      <c r="H57" s="15">
        <f t="shared" ref="H57:H58" si="18">F57-$F$56</f>
        <v>0</v>
      </c>
    </row>
    <row r="58" spans="2:16" ht="15" customHeight="1" x14ac:dyDescent="0.2">
      <c r="B58" s="82"/>
      <c r="C58" s="86">
        <f t="shared" si="2"/>
        <v>10</v>
      </c>
      <c r="D58" s="87"/>
      <c r="E58" s="37">
        <f t="shared" si="0"/>
        <v>0.56666666666666621</v>
      </c>
      <c r="F58" s="2"/>
      <c r="G58" s="38"/>
      <c r="H58" s="15">
        <f t="shared" si="18"/>
        <v>0</v>
      </c>
      <c r="M58" s="59" t="s">
        <v>73</v>
      </c>
      <c r="N58" s="65">
        <f>$Z$7/2/100</f>
        <v>0</v>
      </c>
      <c r="O58" s="65">
        <f>$Z$7/2/100</f>
        <v>0</v>
      </c>
      <c r="P58" s="69" t="s">
        <v>29</v>
      </c>
    </row>
    <row r="59" spans="2:16" ht="15" customHeight="1" x14ac:dyDescent="0.2">
      <c r="B59" s="82"/>
      <c r="C59" s="86">
        <f t="shared" si="2"/>
        <v>0</v>
      </c>
      <c r="D59" s="87"/>
      <c r="E59" s="37">
        <f t="shared" si="0"/>
        <v>0.56944444444444398</v>
      </c>
      <c r="F59" s="2"/>
      <c r="G59" s="38"/>
      <c r="H59" s="15">
        <f>F59-$F$59</f>
        <v>0</v>
      </c>
      <c r="N59" s="49"/>
    </row>
    <row r="60" spans="2:16" ht="15" customHeight="1" x14ac:dyDescent="0.2">
      <c r="B60" s="82"/>
      <c r="C60" s="86">
        <f t="shared" si="2"/>
        <v>5</v>
      </c>
      <c r="D60" s="87"/>
      <c r="E60" s="37">
        <f t="shared" si="0"/>
        <v>0.57222222222222174</v>
      </c>
      <c r="F60" s="2"/>
      <c r="G60" s="38"/>
      <c r="H60" s="15">
        <f t="shared" ref="H60:H61" si="19">F60-$F$59</f>
        <v>0</v>
      </c>
      <c r="M60" s="59" t="s">
        <v>92</v>
      </c>
      <c r="N60" s="65" t="e">
        <f>SQRT(0.000001^2/3)/N47</f>
        <v>#DIV/0!</v>
      </c>
      <c r="O60" s="65" t="e">
        <f>SQRT(0.000001^2/3)/O47</f>
        <v>#DIV/0!</v>
      </c>
      <c r="P60" s="69" t="s">
        <v>29</v>
      </c>
    </row>
    <row r="61" spans="2:16" ht="15" customHeight="1" thickBot="1" x14ac:dyDescent="0.25">
      <c r="B61" s="83"/>
      <c r="C61" s="88">
        <f t="shared" si="2"/>
        <v>10</v>
      </c>
      <c r="D61" s="89"/>
      <c r="E61" s="45">
        <f t="shared" si="0"/>
        <v>0.57499999999999951</v>
      </c>
      <c r="F61" s="3"/>
      <c r="G61" s="46"/>
      <c r="H61" s="28">
        <f t="shared" si="19"/>
        <v>0</v>
      </c>
      <c r="M61" s="59"/>
      <c r="P61" s="69"/>
    </row>
    <row r="62" spans="2:16" ht="15" customHeight="1" x14ac:dyDescent="0.2">
      <c r="B62" s="81" t="s">
        <v>19</v>
      </c>
      <c r="C62" s="84">
        <f t="shared" si="2"/>
        <v>0</v>
      </c>
      <c r="D62" s="85"/>
      <c r="E62" s="33">
        <f t="shared" si="0"/>
        <v>0.57777777777777728</v>
      </c>
      <c r="F62" s="1"/>
      <c r="G62" s="34"/>
      <c r="H62" s="12">
        <f>F62-$F$62</f>
        <v>0</v>
      </c>
      <c r="M62" s="60" t="s">
        <v>74</v>
      </c>
      <c r="N62" s="65" t="e">
        <f>SQRT(N51^2+N53^2+N55^2+N58^2+2*N60^2)</f>
        <v>#DIV/0!</v>
      </c>
      <c r="O62" s="65" t="e">
        <f>SQRT(O51^2+O53^2+O55^2+O58^2+2*O60^2)</f>
        <v>#DIV/0!</v>
      </c>
      <c r="P62" s="69" t="s">
        <v>29</v>
      </c>
    </row>
    <row r="63" spans="2:16" ht="15" customHeight="1" x14ac:dyDescent="0.2">
      <c r="B63" s="82"/>
      <c r="C63" s="86">
        <f t="shared" si="2"/>
        <v>5</v>
      </c>
      <c r="D63" s="87"/>
      <c r="E63" s="37">
        <f t="shared" si="0"/>
        <v>0.58055555555555505</v>
      </c>
      <c r="F63" s="2"/>
      <c r="G63" s="38"/>
      <c r="H63" s="15">
        <f t="shared" ref="H63:H64" si="20">F63-$F$62</f>
        <v>0</v>
      </c>
      <c r="M63" s="60" t="s">
        <v>75</v>
      </c>
      <c r="N63" s="67" t="e">
        <f>2*N62</f>
        <v>#DIV/0!</v>
      </c>
      <c r="O63" s="67" t="e">
        <f>2*O62</f>
        <v>#DIV/0!</v>
      </c>
      <c r="P63" s="69" t="s">
        <v>29</v>
      </c>
    </row>
    <row r="64" spans="2:16" ht="15" customHeight="1" x14ac:dyDescent="0.2">
      <c r="B64" s="82"/>
      <c r="C64" s="86">
        <f t="shared" si="2"/>
        <v>10</v>
      </c>
      <c r="D64" s="87"/>
      <c r="E64" s="37">
        <f t="shared" si="0"/>
        <v>0.58333333333333282</v>
      </c>
      <c r="F64" s="2"/>
      <c r="G64" s="38"/>
      <c r="H64" s="15">
        <f t="shared" si="20"/>
        <v>0</v>
      </c>
    </row>
    <row r="65" spans="2:16" ht="15" customHeight="1" x14ac:dyDescent="0.2">
      <c r="B65" s="82"/>
      <c r="C65" s="86">
        <f t="shared" si="2"/>
        <v>0</v>
      </c>
      <c r="D65" s="87"/>
      <c r="E65" s="37">
        <f t="shared" si="0"/>
        <v>0.58611111111111058</v>
      </c>
      <c r="F65" s="2"/>
      <c r="G65" s="38"/>
      <c r="H65" s="15">
        <f>F65-$F$65</f>
        <v>0</v>
      </c>
      <c r="M65" s="59" t="s">
        <v>95</v>
      </c>
      <c r="N65" s="65">
        <f>SQRT(0.000003^2/3)</f>
        <v>1.7320508075688774E-6</v>
      </c>
      <c r="O65" s="65">
        <f>SQRT(0.000003^2/3)</f>
        <v>1.7320508075688774E-6</v>
      </c>
      <c r="P65" s="69" t="s">
        <v>29</v>
      </c>
    </row>
    <row r="66" spans="2:16" ht="15" customHeight="1" x14ac:dyDescent="0.2">
      <c r="B66" s="82"/>
      <c r="C66" s="86">
        <f t="shared" si="2"/>
        <v>5</v>
      </c>
      <c r="D66" s="87"/>
      <c r="E66" s="37">
        <f t="shared" si="0"/>
        <v>0.58888888888888835</v>
      </c>
      <c r="F66" s="2"/>
      <c r="G66" s="38"/>
      <c r="H66" s="15">
        <f t="shared" ref="H66:H67" si="21">F66-$F$65</f>
        <v>0</v>
      </c>
      <c r="M66" s="59"/>
    </row>
    <row r="67" spans="2:16" ht="15" customHeight="1" thickBot="1" x14ac:dyDescent="0.25">
      <c r="B67" s="83"/>
      <c r="C67" s="88">
        <f t="shared" si="2"/>
        <v>10</v>
      </c>
      <c r="D67" s="89"/>
      <c r="E67" s="45">
        <f t="shared" si="0"/>
        <v>0.59166666666666612</v>
      </c>
      <c r="F67" s="3"/>
      <c r="G67" s="46"/>
      <c r="H67" s="28">
        <f t="shared" si="21"/>
        <v>0</v>
      </c>
      <c r="M67" s="60" t="s">
        <v>96</v>
      </c>
      <c r="N67" s="65" t="e">
        <f>SQRT(N62^2+N65^2)</f>
        <v>#DIV/0!</v>
      </c>
      <c r="O67" s="65" t="e">
        <f>SQRT(O62^2+O65^2)</f>
        <v>#DIV/0!</v>
      </c>
      <c r="P67" s="69" t="s">
        <v>29</v>
      </c>
    </row>
    <row r="68" spans="2:16" ht="15" customHeight="1" x14ac:dyDescent="0.2">
      <c r="B68" s="81" t="s">
        <v>20</v>
      </c>
      <c r="C68" s="84">
        <f t="shared" si="2"/>
        <v>0</v>
      </c>
      <c r="D68" s="85"/>
      <c r="E68" s="33">
        <f t="shared" si="0"/>
        <v>0.59444444444444389</v>
      </c>
      <c r="F68" s="1"/>
      <c r="G68" s="34"/>
      <c r="H68" s="12">
        <f>F68-$F$68</f>
        <v>0</v>
      </c>
      <c r="M68" s="60" t="s">
        <v>97</v>
      </c>
      <c r="N68" s="67" t="e">
        <f>2*N67</f>
        <v>#DIV/0!</v>
      </c>
      <c r="O68" s="67" t="e">
        <f>2*O67</f>
        <v>#DIV/0!</v>
      </c>
      <c r="P68" s="69" t="s">
        <v>29</v>
      </c>
    </row>
    <row r="69" spans="2:16" ht="15" customHeight="1" x14ac:dyDescent="0.2">
      <c r="B69" s="82"/>
      <c r="C69" s="86">
        <f t="shared" si="2"/>
        <v>5</v>
      </c>
      <c r="D69" s="87"/>
      <c r="E69" s="37">
        <f t="shared" si="0"/>
        <v>0.59722222222222165</v>
      </c>
      <c r="F69" s="2"/>
      <c r="G69" s="38"/>
      <c r="H69" s="15">
        <f t="shared" ref="H69:H70" si="22">F69-$F$68</f>
        <v>0</v>
      </c>
      <c r="M69" s="59"/>
    </row>
    <row r="70" spans="2:16" ht="15" customHeight="1" x14ac:dyDescent="0.2">
      <c r="B70" s="82"/>
      <c r="C70" s="86">
        <f t="shared" si="2"/>
        <v>10</v>
      </c>
      <c r="D70" s="87"/>
      <c r="E70" s="37">
        <f t="shared" si="0"/>
        <v>0.59999999999999942</v>
      </c>
      <c r="F70" s="2"/>
      <c r="G70" s="38"/>
      <c r="H70" s="15">
        <f t="shared" si="22"/>
        <v>0</v>
      </c>
      <c r="M70" s="60"/>
    </row>
    <row r="71" spans="2:16" ht="15" customHeight="1" x14ac:dyDescent="0.2">
      <c r="B71" s="82"/>
      <c r="C71" s="86">
        <f t="shared" si="2"/>
        <v>0</v>
      </c>
      <c r="D71" s="87"/>
      <c r="E71" s="37">
        <f t="shared" si="0"/>
        <v>0.60277777777777719</v>
      </c>
      <c r="F71" s="2"/>
      <c r="G71" s="38"/>
      <c r="H71" s="15">
        <f>F71-$F$71</f>
        <v>0</v>
      </c>
      <c r="M71" s="60"/>
    </row>
    <row r="72" spans="2:16" ht="15" customHeight="1" x14ac:dyDescent="0.2">
      <c r="B72" s="82"/>
      <c r="C72" s="86">
        <f t="shared" si="2"/>
        <v>5</v>
      </c>
      <c r="D72" s="87"/>
      <c r="E72" s="37">
        <f t="shared" ref="E72:E91" si="23">E71+4/1440</f>
        <v>0.60555555555555496</v>
      </c>
      <c r="F72" s="2"/>
      <c r="G72" s="38"/>
      <c r="H72" s="15">
        <f t="shared" ref="H72:H73" si="24">F72-$F$71</f>
        <v>0</v>
      </c>
    </row>
    <row r="73" spans="2:16" ht="15" customHeight="1" thickBot="1" x14ac:dyDescent="0.25">
      <c r="B73" s="83"/>
      <c r="C73" s="88">
        <f t="shared" si="2"/>
        <v>10</v>
      </c>
      <c r="D73" s="89"/>
      <c r="E73" s="45">
        <f t="shared" si="23"/>
        <v>0.60833333333333273</v>
      </c>
      <c r="F73" s="3"/>
      <c r="G73" s="46"/>
      <c r="H73" s="28">
        <f t="shared" si="24"/>
        <v>0</v>
      </c>
    </row>
    <row r="74" spans="2:16" ht="15" customHeight="1" x14ac:dyDescent="0.2">
      <c r="B74" s="81" t="s">
        <v>21</v>
      </c>
      <c r="C74" s="84">
        <f t="shared" si="2"/>
        <v>0</v>
      </c>
      <c r="D74" s="85"/>
      <c r="E74" s="33">
        <f t="shared" si="23"/>
        <v>0.61111111111111049</v>
      </c>
      <c r="F74" s="1"/>
      <c r="G74" s="34"/>
      <c r="H74" s="12">
        <f>F74-$F$74</f>
        <v>0</v>
      </c>
    </row>
    <row r="75" spans="2:16" ht="15" customHeight="1" x14ac:dyDescent="0.2">
      <c r="B75" s="82"/>
      <c r="C75" s="86">
        <f t="shared" si="2"/>
        <v>5</v>
      </c>
      <c r="D75" s="87"/>
      <c r="E75" s="37">
        <f t="shared" si="23"/>
        <v>0.61388888888888826</v>
      </c>
      <c r="F75" s="2"/>
      <c r="G75" s="38"/>
      <c r="H75" s="15">
        <f t="shared" ref="H75:H76" si="25">F75-$F$74</f>
        <v>0</v>
      </c>
    </row>
    <row r="76" spans="2:16" ht="15" customHeight="1" x14ac:dyDescent="0.2">
      <c r="B76" s="82"/>
      <c r="C76" s="86">
        <f t="shared" si="2"/>
        <v>10</v>
      </c>
      <c r="D76" s="87"/>
      <c r="E76" s="37">
        <f t="shared" si="23"/>
        <v>0.61666666666666603</v>
      </c>
      <c r="F76" s="2"/>
      <c r="G76" s="38"/>
      <c r="H76" s="15">
        <f t="shared" si="25"/>
        <v>0</v>
      </c>
    </row>
    <row r="77" spans="2:16" ht="15" customHeight="1" x14ac:dyDescent="0.2">
      <c r="B77" s="82"/>
      <c r="C77" s="86">
        <f t="shared" si="2"/>
        <v>0</v>
      </c>
      <c r="D77" s="87"/>
      <c r="E77" s="37">
        <f t="shared" si="23"/>
        <v>0.6194444444444438</v>
      </c>
      <c r="F77" s="2"/>
      <c r="G77" s="38"/>
      <c r="H77" s="15">
        <f>F77-$F$77</f>
        <v>0</v>
      </c>
    </row>
    <row r="78" spans="2:16" ht="15" customHeight="1" x14ac:dyDescent="0.2">
      <c r="B78" s="82"/>
      <c r="C78" s="86">
        <f t="shared" si="2"/>
        <v>5</v>
      </c>
      <c r="D78" s="87"/>
      <c r="E78" s="37">
        <f t="shared" si="23"/>
        <v>0.62222222222222157</v>
      </c>
      <c r="F78" s="2"/>
      <c r="G78" s="38"/>
      <c r="H78" s="15">
        <f t="shared" ref="H78:H79" si="26">F78-$F$77</f>
        <v>0</v>
      </c>
    </row>
    <row r="79" spans="2:16" ht="15" customHeight="1" thickBot="1" x14ac:dyDescent="0.25">
      <c r="B79" s="83"/>
      <c r="C79" s="88">
        <f t="shared" ref="C79:C91" si="27">C76</f>
        <v>10</v>
      </c>
      <c r="D79" s="89"/>
      <c r="E79" s="45">
        <f t="shared" si="23"/>
        <v>0.62499999999999933</v>
      </c>
      <c r="F79" s="3"/>
      <c r="G79" s="46"/>
      <c r="H79" s="28">
        <f t="shared" si="26"/>
        <v>0</v>
      </c>
    </row>
    <row r="80" spans="2:16" ht="15" customHeight="1" x14ac:dyDescent="0.2">
      <c r="B80" s="81" t="s">
        <v>22</v>
      </c>
      <c r="C80" s="84">
        <f t="shared" si="27"/>
        <v>0</v>
      </c>
      <c r="D80" s="85"/>
      <c r="E80" s="33">
        <f t="shared" si="23"/>
        <v>0.6277777777777771</v>
      </c>
      <c r="F80" s="1"/>
      <c r="G80" s="34"/>
      <c r="H80" s="12">
        <f>F80-$F$80</f>
        <v>0</v>
      </c>
    </row>
    <row r="81" spans="2:19" ht="15" customHeight="1" x14ac:dyDescent="0.2">
      <c r="B81" s="82"/>
      <c r="C81" s="86">
        <f t="shared" si="27"/>
        <v>5</v>
      </c>
      <c r="D81" s="87"/>
      <c r="E81" s="37">
        <f t="shared" si="23"/>
        <v>0.63055555555555487</v>
      </c>
      <c r="F81" s="2"/>
      <c r="G81" s="38"/>
      <c r="H81" s="15">
        <f t="shared" ref="H81:H82" si="28">F81-$F$80</f>
        <v>0</v>
      </c>
    </row>
    <row r="82" spans="2:19" ht="15" customHeight="1" x14ac:dyDescent="0.2">
      <c r="B82" s="82"/>
      <c r="C82" s="86">
        <f t="shared" si="27"/>
        <v>10</v>
      </c>
      <c r="D82" s="87"/>
      <c r="E82" s="37">
        <f t="shared" si="23"/>
        <v>0.63333333333333264</v>
      </c>
      <c r="F82" s="2"/>
      <c r="G82" s="38"/>
      <c r="H82" s="15">
        <f t="shared" si="28"/>
        <v>0</v>
      </c>
    </row>
    <row r="83" spans="2:19" ht="15" customHeight="1" x14ac:dyDescent="0.2">
      <c r="B83" s="82"/>
      <c r="C83" s="86">
        <f t="shared" si="27"/>
        <v>0</v>
      </c>
      <c r="D83" s="87"/>
      <c r="E83" s="37">
        <f t="shared" si="23"/>
        <v>0.63611111111111041</v>
      </c>
      <c r="F83" s="2"/>
      <c r="G83" s="38"/>
      <c r="H83" s="15">
        <f>F83-$F$83</f>
        <v>0</v>
      </c>
    </row>
    <row r="84" spans="2:19" ht="15" customHeight="1" x14ac:dyDescent="0.2">
      <c r="B84" s="82"/>
      <c r="C84" s="86">
        <f t="shared" si="27"/>
        <v>5</v>
      </c>
      <c r="D84" s="87"/>
      <c r="E84" s="37">
        <f t="shared" si="23"/>
        <v>0.63888888888888817</v>
      </c>
      <c r="F84" s="2"/>
      <c r="G84" s="38"/>
      <c r="H84" s="15">
        <f t="shared" ref="H84:H85" si="29">F84-$F$83</f>
        <v>0</v>
      </c>
    </row>
    <row r="85" spans="2:19" ht="15" customHeight="1" thickBot="1" x14ac:dyDescent="0.25">
      <c r="B85" s="83"/>
      <c r="C85" s="88">
        <f t="shared" si="27"/>
        <v>10</v>
      </c>
      <c r="D85" s="89"/>
      <c r="E85" s="45">
        <f t="shared" si="23"/>
        <v>0.64166666666666594</v>
      </c>
      <c r="F85" s="3"/>
      <c r="G85" s="46"/>
      <c r="H85" s="28">
        <f t="shared" si="29"/>
        <v>0</v>
      </c>
    </row>
    <row r="86" spans="2:19" ht="15" customHeight="1" x14ac:dyDescent="0.2">
      <c r="B86" s="81" t="s">
        <v>23</v>
      </c>
      <c r="C86" s="84">
        <f t="shared" si="27"/>
        <v>0</v>
      </c>
      <c r="D86" s="85"/>
      <c r="E86" s="33">
        <f t="shared" si="23"/>
        <v>0.64444444444444371</v>
      </c>
      <c r="F86" s="1"/>
      <c r="G86" s="34"/>
      <c r="H86" s="12">
        <f>F86-$F$86</f>
        <v>0</v>
      </c>
      <c r="K86" s="50"/>
      <c r="L86" s="50"/>
      <c r="M86" s="50"/>
      <c r="N86" s="50"/>
      <c r="O86" s="50"/>
      <c r="P86" s="50"/>
      <c r="Q86" s="50"/>
      <c r="R86" s="50"/>
      <c r="S86" s="50"/>
    </row>
    <row r="87" spans="2:19" ht="15" customHeight="1" x14ac:dyDescent="0.2">
      <c r="B87" s="82"/>
      <c r="C87" s="86">
        <f t="shared" si="27"/>
        <v>5</v>
      </c>
      <c r="D87" s="87"/>
      <c r="E87" s="37">
        <f t="shared" si="23"/>
        <v>0.64722222222222148</v>
      </c>
      <c r="F87" s="2"/>
      <c r="G87" s="38"/>
      <c r="H87" s="15">
        <f t="shared" ref="H87:H88" si="30">F87-$F$86</f>
        <v>0</v>
      </c>
      <c r="K87" s="50"/>
      <c r="L87" s="50"/>
      <c r="M87" s="50"/>
      <c r="N87" s="50"/>
      <c r="O87" s="50"/>
      <c r="P87" s="50"/>
      <c r="Q87" s="50"/>
      <c r="R87" s="50"/>
      <c r="S87" s="50"/>
    </row>
    <row r="88" spans="2:19" ht="15" customHeight="1" x14ac:dyDescent="0.2">
      <c r="B88" s="82"/>
      <c r="C88" s="86">
        <f t="shared" si="27"/>
        <v>10</v>
      </c>
      <c r="D88" s="87"/>
      <c r="E88" s="37">
        <f t="shared" si="23"/>
        <v>0.64999999999999925</v>
      </c>
      <c r="F88" s="2"/>
      <c r="G88" s="38"/>
      <c r="H88" s="15">
        <f t="shared" si="30"/>
        <v>0</v>
      </c>
      <c r="K88" s="50"/>
      <c r="L88" s="50"/>
      <c r="M88" s="50"/>
      <c r="N88" s="50"/>
      <c r="O88" s="50"/>
      <c r="P88" s="50"/>
      <c r="Q88" s="50"/>
      <c r="R88" s="50"/>
      <c r="S88" s="50"/>
    </row>
    <row r="89" spans="2:19" ht="15" customHeight="1" x14ac:dyDescent="0.2">
      <c r="B89" s="82"/>
      <c r="C89" s="86">
        <f t="shared" si="27"/>
        <v>0</v>
      </c>
      <c r="D89" s="87"/>
      <c r="E89" s="37">
        <f t="shared" si="23"/>
        <v>0.65277777777777701</v>
      </c>
      <c r="F89" s="2"/>
      <c r="G89" s="38"/>
      <c r="H89" s="15">
        <f>F89-$F$89</f>
        <v>0</v>
      </c>
      <c r="K89" s="50"/>
      <c r="L89" s="50"/>
      <c r="M89" s="50"/>
      <c r="N89" s="50"/>
      <c r="O89" s="50"/>
      <c r="P89" s="50"/>
      <c r="Q89" s="50"/>
      <c r="R89" s="50"/>
      <c r="S89" s="50"/>
    </row>
    <row r="90" spans="2:19" ht="15" customHeight="1" x14ac:dyDescent="0.2">
      <c r="B90" s="82"/>
      <c r="C90" s="86">
        <f t="shared" si="27"/>
        <v>5</v>
      </c>
      <c r="D90" s="87"/>
      <c r="E90" s="37">
        <f t="shared" si="23"/>
        <v>0.65555555555555478</v>
      </c>
      <c r="F90" s="2"/>
      <c r="G90" s="38"/>
      <c r="H90" s="15">
        <f t="shared" ref="H90:H91" si="31">F90-$F$89</f>
        <v>0</v>
      </c>
      <c r="K90" s="50"/>
      <c r="L90" s="50"/>
      <c r="M90" s="50"/>
      <c r="N90" s="50"/>
      <c r="O90" s="50"/>
      <c r="P90" s="50"/>
      <c r="Q90" s="50"/>
      <c r="R90" s="50"/>
      <c r="S90" s="50"/>
    </row>
    <row r="91" spans="2:19" ht="15" customHeight="1" thickBot="1" x14ac:dyDescent="0.25">
      <c r="B91" s="83"/>
      <c r="C91" s="88">
        <f t="shared" si="27"/>
        <v>10</v>
      </c>
      <c r="D91" s="89"/>
      <c r="E91" s="45">
        <f t="shared" si="23"/>
        <v>0.65833333333333255</v>
      </c>
      <c r="F91" s="3"/>
      <c r="G91" s="46"/>
      <c r="H91" s="28">
        <f t="shared" si="31"/>
        <v>0</v>
      </c>
      <c r="K91" s="50"/>
      <c r="L91" s="50"/>
      <c r="M91" s="50"/>
      <c r="N91" s="50"/>
      <c r="O91" s="50"/>
      <c r="P91" s="50"/>
      <c r="Q91" s="50"/>
      <c r="R91" s="50"/>
      <c r="S91" s="50"/>
    </row>
    <row r="92" spans="2:19" ht="15" customHeight="1" x14ac:dyDescent="0.2"/>
  </sheetData>
  <mergeCells count="118">
    <mergeCell ref="N4:O4"/>
    <mergeCell ref="N5:O5"/>
    <mergeCell ref="M3:O3"/>
    <mergeCell ref="U3:Z3"/>
    <mergeCell ref="U4:U5"/>
    <mergeCell ref="V4:V5"/>
    <mergeCell ref="W4:W5"/>
    <mergeCell ref="X4:Z4"/>
    <mergeCell ref="C3:D3"/>
    <mergeCell ref="J3:K4"/>
    <mergeCell ref="Q3:S3"/>
    <mergeCell ref="C4:D4"/>
    <mergeCell ref="C12:D12"/>
    <mergeCell ref="C13:D13"/>
    <mergeCell ref="C14:D14"/>
    <mergeCell ref="C15:D15"/>
    <mergeCell ref="C16:D16"/>
    <mergeCell ref="C17:D17"/>
    <mergeCell ref="B5:B19"/>
    <mergeCell ref="C5:D5"/>
    <mergeCell ref="C6:D6"/>
    <mergeCell ref="C7:D7"/>
    <mergeCell ref="C8:D8"/>
    <mergeCell ref="C9:D9"/>
    <mergeCell ref="C10:D10"/>
    <mergeCell ref="C11:D11"/>
    <mergeCell ref="C18:D18"/>
    <mergeCell ref="C19:D19"/>
    <mergeCell ref="B20:B25"/>
    <mergeCell ref="C20:D20"/>
    <mergeCell ref="C21:D21"/>
    <mergeCell ref="C22:D22"/>
    <mergeCell ref="M15:M18"/>
    <mergeCell ref="C24:D24"/>
    <mergeCell ref="C25:D25"/>
    <mergeCell ref="M19:M21"/>
    <mergeCell ref="N15:O16"/>
    <mergeCell ref="C23:D23"/>
    <mergeCell ref="B32:B37"/>
    <mergeCell ref="C32:D32"/>
    <mergeCell ref="C33:D33"/>
    <mergeCell ref="C34:D34"/>
    <mergeCell ref="C35:D35"/>
    <mergeCell ref="C36:D36"/>
    <mergeCell ref="C37:D37"/>
    <mergeCell ref="B26:B31"/>
    <mergeCell ref="C26:D26"/>
    <mergeCell ref="C27:D27"/>
    <mergeCell ref="C28:D28"/>
    <mergeCell ref="C29:D29"/>
    <mergeCell ref="C30:D30"/>
    <mergeCell ref="C31:D31"/>
    <mergeCell ref="B44:B49"/>
    <mergeCell ref="C44:D44"/>
    <mergeCell ref="C45:D45"/>
    <mergeCell ref="C46:D46"/>
    <mergeCell ref="C47:D47"/>
    <mergeCell ref="C48:D48"/>
    <mergeCell ref="C49:D49"/>
    <mergeCell ref="B38:B43"/>
    <mergeCell ref="C38:D38"/>
    <mergeCell ref="C39:D39"/>
    <mergeCell ref="C40:D40"/>
    <mergeCell ref="C41:D41"/>
    <mergeCell ref="C42:D42"/>
    <mergeCell ref="C43:D43"/>
    <mergeCell ref="B56:B61"/>
    <mergeCell ref="C56:D56"/>
    <mergeCell ref="C57:D57"/>
    <mergeCell ref="C58:D58"/>
    <mergeCell ref="C59:D59"/>
    <mergeCell ref="C60:D60"/>
    <mergeCell ref="C61:D61"/>
    <mergeCell ref="B50:B55"/>
    <mergeCell ref="C50:D50"/>
    <mergeCell ref="C51:D51"/>
    <mergeCell ref="C52:D52"/>
    <mergeCell ref="C53:D53"/>
    <mergeCell ref="C54:D54"/>
    <mergeCell ref="C55:D55"/>
    <mergeCell ref="B68:B73"/>
    <mergeCell ref="C68:D68"/>
    <mergeCell ref="C69:D69"/>
    <mergeCell ref="C70:D70"/>
    <mergeCell ref="C71:D71"/>
    <mergeCell ref="C72:D72"/>
    <mergeCell ref="C73:D73"/>
    <mergeCell ref="B62:B67"/>
    <mergeCell ref="C62:D62"/>
    <mergeCell ref="C63:D63"/>
    <mergeCell ref="C64:D64"/>
    <mergeCell ref="C65:D65"/>
    <mergeCell ref="C66:D66"/>
    <mergeCell ref="C67:D67"/>
    <mergeCell ref="Q15:Q16"/>
    <mergeCell ref="R15:S16"/>
    <mergeCell ref="Q17:Q18"/>
    <mergeCell ref="B86:B91"/>
    <mergeCell ref="C86:D86"/>
    <mergeCell ref="C87:D87"/>
    <mergeCell ref="C88:D88"/>
    <mergeCell ref="C89:D89"/>
    <mergeCell ref="C90:D90"/>
    <mergeCell ref="C91:D91"/>
    <mergeCell ref="B80:B85"/>
    <mergeCell ref="C80:D80"/>
    <mergeCell ref="C81:D81"/>
    <mergeCell ref="C82:D82"/>
    <mergeCell ref="C83:D83"/>
    <mergeCell ref="C84:D84"/>
    <mergeCell ref="C85:D85"/>
    <mergeCell ref="B74:B79"/>
    <mergeCell ref="C74:D74"/>
    <mergeCell ref="C75:D75"/>
    <mergeCell ref="C76:D76"/>
    <mergeCell ref="C77:D77"/>
    <mergeCell ref="C78:D78"/>
    <mergeCell ref="C79:D7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 kN data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2023-07-24T07:24:31Z</dcterms:modified>
</cp:coreProperties>
</file>