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90" windowWidth="18780" windowHeight="12120" activeTab="1"/>
  </bookViews>
  <sheets>
    <sheet name="Comparison data" sheetId="10" r:id="rId1"/>
    <sheet name="Comparison evaluation" sheetId="14" r:id="rId2"/>
  </sheets>
  <calcPr calcId="145621"/>
</workbook>
</file>

<file path=xl/calcChain.xml><?xml version="1.0" encoding="utf-8"?>
<calcChain xmlns="http://schemas.openxmlformats.org/spreadsheetml/2006/main">
  <c r="A1" i="14" l="1"/>
  <c r="F25" i="14" l="1"/>
  <c r="H30" i="14" s="1"/>
  <c r="C2" i="10" l="1"/>
  <c r="B5" i="10" s="1"/>
  <c r="A18" i="10"/>
  <c r="A18" i="14" s="1"/>
  <c r="A19" i="10"/>
  <c r="A19" i="14" s="1"/>
  <c r="A20" i="10"/>
  <c r="A20" i="14" s="1"/>
  <c r="A21" i="10"/>
  <c r="A21" i="14" s="1"/>
  <c r="A22" i="10"/>
  <c r="A22" i="14" s="1"/>
  <c r="E22" i="10" l="1"/>
  <c r="D21" i="10"/>
  <c r="D21" i="14" s="1"/>
  <c r="C20" i="10"/>
  <c r="C20" i="14" s="1"/>
  <c r="E18" i="10"/>
  <c r="D17" i="10"/>
  <c r="D17" i="14" s="1"/>
  <c r="C16" i="10"/>
  <c r="C16" i="14" s="1"/>
  <c r="E14" i="10"/>
  <c r="D13" i="10"/>
  <c r="D13" i="14" s="1"/>
  <c r="C12" i="10"/>
  <c r="C12" i="14" s="1"/>
  <c r="E10" i="10"/>
  <c r="D9" i="10"/>
  <c r="D9" i="14" s="1"/>
  <c r="C8" i="10"/>
  <c r="C8" i="14" s="1"/>
  <c r="E6" i="10"/>
  <c r="D22" i="10"/>
  <c r="D22" i="14" s="1"/>
  <c r="C21" i="10"/>
  <c r="C21" i="14" s="1"/>
  <c r="E19" i="10"/>
  <c r="D18" i="10"/>
  <c r="D18" i="14" s="1"/>
  <c r="C17" i="10"/>
  <c r="C17" i="14" s="1"/>
  <c r="E15" i="10"/>
  <c r="D14" i="10"/>
  <c r="D14" i="14" s="1"/>
  <c r="C13" i="10"/>
  <c r="C13" i="14" s="1"/>
  <c r="E11" i="10"/>
  <c r="D10" i="10"/>
  <c r="D10" i="14" s="1"/>
  <c r="C9" i="10"/>
  <c r="C9" i="14" s="1"/>
  <c r="E7" i="10"/>
  <c r="D6" i="10"/>
  <c r="D6" i="14" s="1"/>
  <c r="C6" i="10"/>
  <c r="C6" i="14" s="1"/>
  <c r="B6" i="10"/>
  <c r="C22" i="10"/>
  <c r="C22" i="14" s="1"/>
  <c r="E20" i="10"/>
  <c r="D19" i="10"/>
  <c r="D19" i="14" s="1"/>
  <c r="C18" i="10"/>
  <c r="C18" i="14" s="1"/>
  <c r="E16" i="10"/>
  <c r="D15" i="10"/>
  <c r="D15" i="14" s="1"/>
  <c r="C14" i="10"/>
  <c r="C14" i="14" s="1"/>
  <c r="E12" i="10"/>
  <c r="D11" i="10"/>
  <c r="D11" i="14" s="1"/>
  <c r="C10" i="10"/>
  <c r="C10" i="14" s="1"/>
  <c r="E8" i="10"/>
  <c r="D7" i="10"/>
  <c r="D7" i="14" s="1"/>
  <c r="C7" i="10"/>
  <c r="C7" i="14" s="1"/>
  <c r="E21" i="10"/>
  <c r="D20" i="10"/>
  <c r="D20" i="14" s="1"/>
  <c r="C19" i="10"/>
  <c r="C19" i="14" s="1"/>
  <c r="E17" i="10"/>
  <c r="D16" i="10"/>
  <c r="D16" i="14" s="1"/>
  <c r="C15" i="10"/>
  <c r="C15" i="14" s="1"/>
  <c r="E13" i="10"/>
  <c r="D12" i="10"/>
  <c r="D12" i="14" s="1"/>
  <c r="C11" i="10"/>
  <c r="C11" i="14" s="1"/>
  <c r="E9" i="10"/>
  <c r="D8" i="10"/>
  <c r="D8" i="14" s="1"/>
  <c r="B7" i="10"/>
  <c r="B9" i="10"/>
  <c r="B11" i="10"/>
  <c r="B13" i="10"/>
  <c r="B15" i="10"/>
  <c r="B17" i="10"/>
  <c r="B19" i="10"/>
  <c r="B21" i="10"/>
  <c r="B8" i="10"/>
  <c r="B8" i="14" s="1"/>
  <c r="B10" i="10"/>
  <c r="B12" i="10"/>
  <c r="B14" i="10"/>
  <c r="B16" i="10"/>
  <c r="B18" i="10"/>
  <c r="B20" i="10"/>
  <c r="B22" i="10"/>
  <c r="B22" i="14" s="1"/>
  <c r="A7" i="10"/>
  <c r="A7" i="14" s="1"/>
  <c r="A8" i="10"/>
  <c r="A8" i="14" s="1"/>
  <c r="A9" i="10"/>
  <c r="A9" i="14" s="1"/>
  <c r="A10" i="10"/>
  <c r="A10" i="14" s="1"/>
  <c r="A11" i="10"/>
  <c r="A11" i="14" s="1"/>
  <c r="A12" i="10"/>
  <c r="A12" i="14" s="1"/>
  <c r="A13" i="10"/>
  <c r="A13" i="14" s="1"/>
  <c r="A14" i="10"/>
  <c r="A14" i="14" s="1"/>
  <c r="A15" i="10"/>
  <c r="A15" i="14" s="1"/>
  <c r="A16" i="10"/>
  <c r="A16" i="14" s="1"/>
  <c r="A17" i="10"/>
  <c r="A17" i="14" s="1"/>
  <c r="A6" i="10"/>
  <c r="A6" i="14" s="1"/>
  <c r="C3" i="14" l="1"/>
  <c r="E8" i="14"/>
  <c r="H8" i="14"/>
  <c r="E22" i="14"/>
  <c r="H22" i="14"/>
  <c r="B11" i="14"/>
  <c r="B13" i="14"/>
  <c r="B17" i="14"/>
  <c r="B19" i="14"/>
  <c r="B21" i="14"/>
  <c r="B14" i="14"/>
  <c r="B18" i="14"/>
  <c r="B20" i="14"/>
  <c r="B10" i="14"/>
  <c r="B12" i="14"/>
  <c r="B16" i="14"/>
  <c r="B15" i="14"/>
  <c r="B9" i="14"/>
  <c r="B7" i="14"/>
  <c r="B6" i="14"/>
  <c r="B26" i="14" l="1" a="1"/>
  <c r="B26" i="14" s="1"/>
  <c r="K21" i="14" s="1"/>
  <c r="E7" i="14"/>
  <c r="E16" i="14"/>
  <c r="H16" i="14"/>
  <c r="H10" i="14"/>
  <c r="E10" i="14"/>
  <c r="E20" i="14"/>
  <c r="H20" i="14"/>
  <c r="H7" i="14"/>
  <c r="E14" i="14"/>
  <c r="H14" i="14"/>
  <c r="E13" i="14"/>
  <c r="H13" i="14" s="1"/>
  <c r="E9" i="14"/>
  <c r="H9" i="14" s="1"/>
  <c r="E17" i="14"/>
  <c r="H17" i="14"/>
  <c r="E12" i="14"/>
  <c r="H12" i="14"/>
  <c r="H11" i="14"/>
  <c r="E11" i="14"/>
  <c r="E6" i="14"/>
  <c r="H6" i="14" s="1"/>
  <c r="H18" i="14"/>
  <c r="E18" i="14"/>
  <c r="E21" i="14"/>
  <c r="H21" i="14"/>
  <c r="E15" i="14"/>
  <c r="H15" i="14" s="1"/>
  <c r="E19" i="14"/>
  <c r="H19" i="14"/>
  <c r="K7" i="14" l="1"/>
  <c r="K22" i="14"/>
  <c r="K20" i="14"/>
  <c r="K19" i="14"/>
  <c r="K14" i="14"/>
  <c r="K16" i="14"/>
  <c r="K18" i="14"/>
  <c r="K17" i="14"/>
  <c r="K12" i="14"/>
  <c r="K13" i="14"/>
  <c r="K15" i="14"/>
  <c r="K11" i="14"/>
  <c r="K10" i="14"/>
  <c r="K8" i="14"/>
  <c r="D25" i="14"/>
  <c r="K6" i="14"/>
  <c r="K9" i="14"/>
  <c r="B25" i="14" a="1"/>
  <c r="E25" i="14" l="1" a="1"/>
  <c r="E25" i="14" s="1"/>
  <c r="H25" i="14" s="1"/>
  <c r="B25" i="14"/>
  <c r="G21" i="14" s="1"/>
  <c r="I22" i="14" l="1"/>
  <c r="I21" i="14"/>
  <c r="J21" i="14" s="1"/>
  <c r="G20" i="14"/>
  <c r="G22" i="14"/>
  <c r="I19" i="14"/>
  <c r="I20" i="14"/>
  <c r="G16" i="14"/>
  <c r="G19" i="14"/>
  <c r="I18" i="14"/>
  <c r="I16" i="14"/>
  <c r="G17" i="14"/>
  <c r="G18" i="14"/>
  <c r="I13" i="14"/>
  <c r="I17" i="14"/>
  <c r="I14" i="14"/>
  <c r="G13" i="14"/>
  <c r="G14" i="14"/>
  <c r="G12" i="14"/>
  <c r="G15" i="14"/>
  <c r="I6" i="14"/>
  <c r="I15" i="14"/>
  <c r="I12" i="14"/>
  <c r="I11" i="14"/>
  <c r="G10" i="14"/>
  <c r="G11" i="14"/>
  <c r="G8" i="14"/>
  <c r="G6" i="14"/>
  <c r="G9" i="14"/>
  <c r="I9" i="14"/>
  <c r="I10" i="14"/>
  <c r="I8" i="14"/>
  <c r="I7" i="14"/>
  <c r="G7" i="14"/>
  <c r="J22" i="14" l="1"/>
  <c r="J20" i="14"/>
  <c r="J19" i="14"/>
  <c r="J16" i="14"/>
  <c r="J18" i="14"/>
  <c r="J17" i="14"/>
  <c r="J12" i="14"/>
  <c r="J14" i="14"/>
  <c r="J13" i="14"/>
  <c r="J6" i="14"/>
  <c r="J15" i="14"/>
  <c r="J11" i="14"/>
  <c r="J10" i="14"/>
  <c r="H28" i="14" a="1"/>
  <c r="H28" i="14" s="1"/>
  <c r="H29" i="14" s="1"/>
  <c r="I29" i="14" s="1"/>
  <c r="J8" i="14"/>
  <c r="J9" i="14"/>
  <c r="J7" i="14"/>
</calcChain>
</file>

<file path=xl/comments1.xml><?xml version="1.0" encoding="utf-8"?>
<comments xmlns="http://schemas.openxmlformats.org/spreadsheetml/2006/main">
  <authors>
    <author>Rudolf Thalmann</author>
  </authors>
  <commentList>
    <comment ref="F5" authorId="0">
      <text>
        <r>
          <rPr>
            <sz val="8"/>
            <color indexed="81"/>
            <rFont val="Tahoma"/>
            <family val="2"/>
          </rPr>
          <t>use 1 or 0 to
in- or exclude</t>
        </r>
      </text>
    </comment>
  </commentList>
</comments>
</file>

<file path=xl/sharedStrings.xml><?xml version="1.0" encoding="utf-8"?>
<sst xmlns="http://schemas.openxmlformats.org/spreadsheetml/2006/main" count="197" uniqueCount="78">
  <si>
    <t>on/off</t>
  </si>
  <si>
    <t>Institute</t>
  </si>
  <si>
    <t>Nominal</t>
  </si>
  <si>
    <t>Import</t>
  </si>
  <si>
    <t>Line</t>
  </si>
  <si>
    <t>Lab</t>
  </si>
  <si>
    <t>select gauge</t>
  </si>
  <si>
    <r>
      <rPr>
        <i/>
        <sz val="10"/>
        <rFont val="Arial"/>
        <family val="2"/>
      </rPr>
      <t>x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/ µm</t>
    </r>
  </si>
  <si>
    <r>
      <rPr>
        <sz val="10"/>
        <rFont val="Symbol"/>
        <family val="1"/>
        <charset val="2"/>
      </rPr>
      <t>s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/ µm</t>
    </r>
  </si>
  <si>
    <r>
      <rPr>
        <i/>
        <sz val="10"/>
        <rFont val="Arial"/>
        <family val="2"/>
      </rPr>
      <t>u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/ µm</t>
    </r>
  </si>
  <si>
    <r>
      <rPr>
        <sz val="10"/>
        <rFont val="Symbol"/>
        <family val="1"/>
        <charset val="2"/>
      </rPr>
      <t>n</t>
    </r>
    <r>
      <rPr>
        <vertAlign val="subscript"/>
        <sz val="10"/>
        <rFont val="Arial"/>
        <family val="2"/>
      </rPr>
      <t>eff</t>
    </r>
  </si>
  <si>
    <r>
      <rPr>
        <i/>
        <sz val="10"/>
        <rFont val="Arial"/>
        <family val="2"/>
      </rPr>
      <t>E</t>
    </r>
    <r>
      <rPr>
        <sz val="10"/>
        <rFont val="Arial"/>
        <family val="2"/>
      </rPr>
      <t>n</t>
    </r>
  </si>
  <si>
    <t>C</t>
  </si>
  <si>
    <r>
      <t>w</t>
    </r>
    <r>
      <rPr>
        <i/>
        <vertAlign val="subscript"/>
        <sz val="10"/>
        <rFont val="Arial"/>
        <family val="2"/>
      </rPr>
      <t>i</t>
    </r>
  </si>
  <si>
    <r>
      <rPr>
        <i/>
        <sz val="10"/>
        <rFont val="Arial"/>
        <family val="2"/>
      </rPr>
      <t>(x</t>
    </r>
    <r>
      <rPr>
        <i/>
        <vertAlign val="subscript"/>
        <sz val="10"/>
        <rFont val="Arial"/>
        <family val="2"/>
      </rPr>
      <t>i</t>
    </r>
    <r>
      <rPr>
        <i/>
        <sz val="10"/>
        <rFont val="Arial"/>
        <family val="2"/>
      </rPr>
      <t>-x</t>
    </r>
    <r>
      <rPr>
        <vertAlign val="subscript"/>
        <sz val="10"/>
        <rFont val="Arial"/>
        <family val="2"/>
      </rPr>
      <t>ref</t>
    </r>
    <r>
      <rPr>
        <sz val="10"/>
        <rFont val="Arial"/>
        <family val="2"/>
      </rPr>
      <t>)/µm</t>
    </r>
  </si>
  <si>
    <t>k</t>
  </si>
  <si>
    <t>choose:</t>
  </si>
  <si>
    <t>k=2</t>
  </si>
  <si>
    <t>Reference value</t>
  </si>
  <si>
    <r>
      <rPr>
        <i/>
        <sz val="10"/>
        <rFont val="Arial"/>
        <family val="2"/>
      </rPr>
      <t>U(x</t>
    </r>
    <r>
      <rPr>
        <i/>
        <vertAlign val="subscript"/>
        <sz val="10"/>
        <rFont val="Arial"/>
        <family val="2"/>
      </rPr>
      <t>i</t>
    </r>
    <r>
      <rPr>
        <i/>
        <sz val="10"/>
        <rFont val="Arial"/>
        <family val="2"/>
      </rPr>
      <t>-x</t>
    </r>
    <r>
      <rPr>
        <vertAlign val="subscript"/>
        <sz val="10"/>
        <rFont val="Arial"/>
        <family val="2"/>
      </rPr>
      <t>ref</t>
    </r>
    <r>
      <rPr>
        <sz val="10"/>
        <rFont val="Arial"/>
        <family val="2"/>
      </rPr>
      <t>)/µm</t>
    </r>
  </si>
  <si>
    <r>
      <rPr>
        <b/>
        <i/>
        <sz val="10"/>
        <rFont val="Arial"/>
        <family val="2"/>
      </rPr>
      <t>x</t>
    </r>
    <r>
      <rPr>
        <b/>
        <vertAlign val="subscript"/>
        <sz val="10"/>
        <rFont val="Arial"/>
        <family val="2"/>
      </rPr>
      <t>ref</t>
    </r>
  </si>
  <si>
    <r>
      <rPr>
        <b/>
        <i/>
        <sz val="10"/>
        <rFont val="Arial"/>
        <family val="2"/>
      </rPr>
      <t>u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x</t>
    </r>
    <r>
      <rPr>
        <b/>
        <vertAlign val="subscript"/>
        <sz val="10"/>
        <rFont val="Arial"/>
        <family val="2"/>
      </rPr>
      <t>ref)</t>
    </r>
  </si>
  <si>
    <r>
      <rPr>
        <b/>
        <sz val="10"/>
        <rFont val="Symbol"/>
        <family val="1"/>
        <charset val="2"/>
      </rPr>
      <t>n</t>
    </r>
    <r>
      <rPr>
        <b/>
        <vertAlign val="subscript"/>
        <sz val="10"/>
        <rFont val="Arial"/>
        <family val="2"/>
      </rPr>
      <t>eff</t>
    </r>
  </si>
  <si>
    <r>
      <rPr>
        <b/>
        <i/>
        <sz val="10"/>
        <rFont val="Arial"/>
        <family val="2"/>
      </rPr>
      <t>k</t>
    </r>
    <r>
      <rPr>
        <b/>
        <vertAlign val="subscript"/>
        <sz val="10"/>
        <rFont val="Arial"/>
        <family val="2"/>
      </rPr>
      <t>ref</t>
    </r>
  </si>
  <si>
    <r>
      <rPr>
        <b/>
        <i/>
        <sz val="10"/>
        <rFont val="Arial"/>
        <family val="2"/>
      </rPr>
      <t>N</t>
    </r>
    <r>
      <rPr>
        <b/>
        <sz val="10"/>
        <rFont val="Arial"/>
        <family val="2"/>
      </rPr>
      <t xml:space="preserve"> - 1</t>
    </r>
  </si>
  <si>
    <t>Consistency:</t>
  </si>
  <si>
    <r>
      <rPr>
        <i/>
        <sz val="10"/>
        <rFont val="Arial"/>
        <family val="2"/>
      </rPr>
      <t>u</t>
    </r>
    <r>
      <rPr>
        <vertAlign val="subscript"/>
        <sz val="10"/>
        <rFont val="Arial"/>
        <family val="2"/>
      </rPr>
      <t>ext</t>
    </r>
  </si>
  <si>
    <r>
      <rPr>
        <i/>
        <sz val="10"/>
        <rFont val="Arial"/>
        <family val="2"/>
      </rPr>
      <t>R</t>
    </r>
    <r>
      <rPr>
        <vertAlign val="subscript"/>
        <sz val="10"/>
        <rFont val="Arial"/>
        <family val="2"/>
      </rPr>
      <t>B</t>
    </r>
  </si>
  <si>
    <t>Limit</t>
  </si>
  <si>
    <r>
      <rPr>
        <i/>
        <sz val="10"/>
        <rFont val="Arial"/>
        <family val="2"/>
      </rPr>
      <t>u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/ nm</t>
    </r>
  </si>
  <si>
    <t>NMI1</t>
  </si>
  <si>
    <t>NMI2</t>
  </si>
  <si>
    <t>NMI3</t>
  </si>
  <si>
    <t>NMI4</t>
  </si>
  <si>
    <t>NMI5</t>
  </si>
  <si>
    <t>NMI6</t>
  </si>
  <si>
    <t>NMI7</t>
  </si>
  <si>
    <t>NMI8</t>
  </si>
  <si>
    <t>NMI9</t>
  </si>
  <si>
    <t>NMI10</t>
  </si>
  <si>
    <t>NMI11</t>
  </si>
  <si>
    <t>NMI12</t>
  </si>
  <si>
    <t>NMI13</t>
  </si>
  <si>
    <t>NMI14</t>
  </si>
  <si>
    <t>NMI15</t>
  </si>
  <si>
    <t>NMI16</t>
  </si>
  <si>
    <t>NMI17</t>
  </si>
  <si>
    <t>Standard 1</t>
  </si>
  <si>
    <t>Standard 2</t>
  </si>
  <si>
    <t>Standard 3</t>
  </si>
  <si>
    <t>Standard 4</t>
  </si>
  <si>
    <t>Standard 5</t>
  </si>
  <si>
    <t>Standard 6</t>
  </si>
  <si>
    <t>Standard 7</t>
  </si>
  <si>
    <t>Standard 8</t>
  </si>
  <si>
    <t>Standard 9</t>
  </si>
  <si>
    <t>Standard 10</t>
  </si>
  <si>
    <t>Standard 11</t>
  </si>
  <si>
    <t>Standard 12</t>
  </si>
  <si>
    <t>Standard 13</t>
  </si>
  <si>
    <t>Standard 14</t>
  </si>
  <si>
    <t>Standard 15</t>
  </si>
  <si>
    <t>Standard 16</t>
  </si>
  <si>
    <t>Standard 17</t>
  </si>
  <si>
    <t>Standard 18</t>
  </si>
  <si>
    <t>Standard 19</t>
  </si>
  <si>
    <t>Standard 20</t>
  </si>
  <si>
    <t>Standard 21</t>
  </si>
  <si>
    <t>Standard 22</t>
  </si>
  <si>
    <t>Standard 23</t>
  </si>
  <si>
    <t>Standard 24</t>
  </si>
  <si>
    <t>Standard 25</t>
  </si>
  <si>
    <t>Standard 26</t>
  </si>
  <si>
    <t>Standard 27</t>
  </si>
  <si>
    <t>Standard 28</t>
  </si>
  <si>
    <t>Standard 29</t>
  </si>
  <si>
    <t>Standard 30</t>
  </si>
  <si>
    <t xml:space="preserve">EURAMET.L-K# comparison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</si>
</sst>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sz val="12"/>
      <name val="Arial"/>
      <family val="2"/>
      <charset val="238"/>
    </font>
    <font>
      <sz val="10"/>
      <color indexed="4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CC00"/>
      <name val="Arial"/>
      <family val="2"/>
    </font>
    <font>
      <b/>
      <sz val="11"/>
      <name val="Calibri"/>
      <family val="2"/>
    </font>
    <font>
      <i/>
      <sz val="10"/>
      <name val="Arial"/>
      <family val="2"/>
    </font>
    <font>
      <sz val="10"/>
      <name val="Symbol"/>
      <family val="1"/>
      <charset val="2"/>
    </font>
    <font>
      <b/>
      <sz val="12"/>
      <name val="Arial"/>
      <family val="2"/>
    </font>
    <font>
      <sz val="8"/>
      <color indexed="81"/>
      <name val="Tahoma"/>
      <family val="2"/>
    </font>
    <font>
      <i/>
      <vertAlign val="subscript"/>
      <sz val="10"/>
      <name val="Arial"/>
      <family val="2"/>
    </font>
    <font>
      <b/>
      <i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Symbol"/>
      <family val="1"/>
      <charset val="2"/>
    </font>
    <font>
      <i/>
      <sz val="10"/>
      <color theme="0" tint="-0.249977111117893"/>
      <name val="Arial"/>
      <family val="2"/>
    </font>
    <font>
      <sz val="10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1" fillId="2" borderId="0" xfId="0" applyFont="1" applyFill="1" applyBorder="1" applyAlignment="1">
      <alignment horizontal="center"/>
    </xf>
    <xf numFmtId="166" fontId="0" fillId="0" borderId="1" xfId="0" applyNumberFormat="1" applyBorder="1"/>
    <xf numFmtId="166" fontId="0" fillId="0" borderId="0" xfId="0" applyNumberFormat="1" applyBorder="1"/>
    <xf numFmtId="166" fontId="0" fillId="0" borderId="2" xfId="0" applyNumberFormat="1" applyBorder="1"/>
    <xf numFmtId="166" fontId="0" fillId="0" borderId="3" xfId="0" applyNumberFormat="1" applyBorder="1"/>
    <xf numFmtId="0" fontId="2" fillId="0" borderId="0" xfId="0" applyFont="1" applyAlignment="1">
      <alignment horizontal="center"/>
    </xf>
    <xf numFmtId="0" fontId="0" fillId="0" borderId="0" xfId="0" applyBorder="1"/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9" fillId="0" borderId="0" xfId="0" applyFont="1"/>
    <xf numFmtId="0" fontId="6" fillId="0" borderId="0" xfId="0" applyFont="1"/>
    <xf numFmtId="0" fontId="7" fillId="0" borderId="0" xfId="0" applyFont="1"/>
    <xf numFmtId="0" fontId="0" fillId="0" borderId="11" xfId="0" applyBorder="1" applyAlignment="1">
      <alignment vertical="center"/>
    </xf>
    <xf numFmtId="0" fontId="10" fillId="0" borderId="4" xfId="0" applyFont="1" applyFill="1" applyBorder="1" applyAlignment="1">
      <alignment horizontal="center"/>
    </xf>
    <xf numFmtId="164" fontId="0" fillId="0" borderId="10" xfId="0" applyNumberFormat="1" applyFill="1" applyBorder="1"/>
    <xf numFmtId="164" fontId="0" fillId="0" borderId="3" xfId="0" applyNumberFormat="1" applyBorder="1"/>
    <xf numFmtId="164" fontId="0" fillId="0" borderId="0" xfId="0" applyNumberFormat="1" applyBorder="1"/>
    <xf numFmtId="164" fontId="0" fillId="0" borderId="7" xfId="0" applyNumberFormat="1" applyBorder="1"/>
    <xf numFmtId="165" fontId="0" fillId="0" borderId="0" xfId="0" applyNumberFormat="1"/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5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0" fillId="0" borderId="0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0" borderId="0" xfId="0" applyFont="1"/>
    <xf numFmtId="0" fontId="0" fillId="0" borderId="6" xfId="0" applyBorder="1"/>
    <xf numFmtId="166" fontId="0" fillId="0" borderId="8" xfId="0" applyNumberFormat="1" applyBorder="1"/>
    <xf numFmtId="166" fontId="0" fillId="0" borderId="6" xfId="0" applyNumberFormat="1" applyBorder="1"/>
    <xf numFmtId="1" fontId="0" fillId="0" borderId="0" xfId="0" applyNumberFormat="1" applyBorder="1"/>
    <xf numFmtId="1" fontId="0" fillId="0" borderId="8" xfId="0" applyNumberFormat="1" applyBorder="1"/>
    <xf numFmtId="1" fontId="0" fillId="0" borderId="5" xfId="0" applyNumberFormat="1" applyBorder="1"/>
    <xf numFmtId="1" fontId="0" fillId="0" borderId="9" xfId="0" applyNumberFormat="1" applyBorder="1"/>
    <xf numFmtId="0" fontId="2" fillId="0" borderId="11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2" xfId="1" applyFont="1" applyFill="1" applyBorder="1" applyAlignment="1">
      <alignment horizontal="center"/>
    </xf>
    <xf numFmtId="2" fontId="2" fillId="0" borderId="0" xfId="1" applyNumberFormat="1" applyAlignment="1">
      <alignment horizontal="center"/>
    </xf>
    <xf numFmtId="0" fontId="4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8" xfId="0" applyFont="1" applyBorder="1" applyAlignment="1">
      <alignment horizontal="center" vertical="center"/>
    </xf>
    <xf numFmtId="0" fontId="4" fillId="0" borderId="2" xfId="0" applyFont="1" applyBorder="1"/>
    <xf numFmtId="164" fontId="4" fillId="0" borderId="7" xfId="0" applyNumberFormat="1" applyFont="1" applyBorder="1"/>
    <xf numFmtId="0" fontId="4" fillId="0" borderId="7" xfId="0" applyFont="1" applyBorder="1"/>
    <xf numFmtId="164" fontId="4" fillId="0" borderId="7" xfId="0" applyNumberFormat="1" applyFont="1" applyFill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20" fillId="0" borderId="0" xfId="0" applyFont="1" applyAlignment="1">
      <alignment horizontal="right"/>
    </xf>
    <xf numFmtId="11" fontId="21" fillId="0" borderId="0" xfId="0" applyNumberFormat="1" applyFont="1"/>
    <xf numFmtId="4" fontId="0" fillId="0" borderId="5" xfId="0" applyNumberFormat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164" fontId="4" fillId="0" borderId="6" xfId="0" applyNumberFormat="1" applyFont="1" applyFill="1" applyBorder="1" applyAlignment="1">
      <alignment horizontal="left"/>
    </xf>
    <xf numFmtId="164" fontId="0" fillId="0" borderId="3" xfId="0" applyNumberForma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/>
    <xf numFmtId="1" fontId="1" fillId="0" borderId="11" xfId="0" applyNumberFormat="1" applyFont="1" applyBorder="1"/>
    <xf numFmtId="166" fontId="0" fillId="0" borderId="7" xfId="0" applyNumberFormat="1" applyBorder="1"/>
    <xf numFmtId="164" fontId="0" fillId="0" borderId="6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2" fontId="1" fillId="0" borderId="0" xfId="0" applyNumberFormat="1" applyFont="1" applyFill="1" applyBorder="1"/>
  </cellXfs>
  <cellStyles count="2">
    <cellStyle name="Standard" xfId="0" builtinId="0"/>
    <cellStyle name="Standard 2" xfId="1"/>
  </cellStyles>
  <dxfs count="8">
    <dxf>
      <font>
        <color rgb="FFFF0000"/>
      </font>
    </dxf>
    <dxf>
      <font>
        <color rgb="FFFF0000"/>
      </font>
    </dxf>
    <dxf>
      <fill>
        <patternFill>
          <bgColor theme="0" tint="-0.24994659260841701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'Comparison evaluation'!$C$3</c:f>
          <c:strCache>
            <c:ptCount val="1"/>
            <c:pt idx="0">
              <c:v>Standard 1</c:v>
            </c:pt>
          </c:strCache>
        </c:strRef>
      </c:tx>
      <c:layout/>
      <c:overlay val="1"/>
      <c:txPr>
        <a:bodyPr/>
        <a:lstStyle/>
        <a:p>
          <a:pPr>
            <a:defRPr sz="1400" b="1"/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1751467212550536E-2"/>
          <c:y val="8.7206765820939044E-2"/>
          <c:w val="0.86259947267138937"/>
          <c:h val="0.71522329153300279"/>
        </c:manualLayout>
      </c:layout>
      <c:lineChart>
        <c:grouping val="standard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'Comparison evaluation'!$I$6:$I$33</c:f>
                <c:numCache>
                  <c:formatCode>General</c:formatCode>
                  <c:ptCount val="28"/>
                  <c:pt idx="0">
                    <c:v>0.39816652969059779</c:v>
                  </c:pt>
                  <c:pt idx="1">
                    <c:v>0.19630737471081841</c:v>
                  </c:pt>
                  <c:pt idx="2">
                    <c:v>0.39816652969059779</c:v>
                  </c:pt>
                  <c:pt idx="3">
                    <c:v>0.19630737471081841</c:v>
                  </c:pt>
                  <c:pt idx="4">
                    <c:v>0.39816652969059779</c:v>
                  </c:pt>
                  <c:pt idx="5">
                    <c:v>9.2393643535979578E-2</c:v>
                  </c:pt>
                  <c:pt idx="6">
                    <c:v>9.2393643535979578E-2</c:v>
                  </c:pt>
                  <c:pt idx="7">
                    <c:v>0.29755097944025266</c:v>
                  </c:pt>
                  <c:pt idx="8">
                    <c:v>9.2393643535979578E-2</c:v>
                  </c:pt>
                  <c:pt idx="9">
                    <c:v>0.39816652969059779</c:v>
                  </c:pt>
                  <c:pt idx="10">
                    <c:v>0.19630737471081841</c:v>
                  </c:pt>
                  <c:pt idx="11">
                    <c:v>0.29755097944025266</c:v>
                  </c:pt>
                  <c:pt idx="12">
                    <c:v>9.2393643535979578E-2</c:v>
                  </c:pt>
                  <c:pt idx="13">
                    <c:v>9.2393643535979578E-2</c:v>
                  </c:pt>
                  <c:pt idx="14">
                    <c:v>0.19630737471081841</c:v>
                  </c:pt>
                  <c:pt idx="15">
                    <c:v>0.19630737471081841</c:v>
                  </c:pt>
                  <c:pt idx="16">
                    <c:v>0.29755097944025266</c:v>
                  </c:pt>
                  <c:pt idx="23">
                    <c:v>0</c:v>
                  </c:pt>
                </c:numCache>
              </c:numRef>
            </c:plus>
            <c:minus>
              <c:numRef>
                <c:f>'Comparison evaluation'!$I$6:$I$33</c:f>
                <c:numCache>
                  <c:formatCode>General</c:formatCode>
                  <c:ptCount val="28"/>
                  <c:pt idx="0">
                    <c:v>0.39816652969059779</c:v>
                  </c:pt>
                  <c:pt idx="1">
                    <c:v>0.19630737471081841</c:v>
                  </c:pt>
                  <c:pt idx="2">
                    <c:v>0.39816652969059779</c:v>
                  </c:pt>
                  <c:pt idx="3">
                    <c:v>0.19630737471081841</c:v>
                  </c:pt>
                  <c:pt idx="4">
                    <c:v>0.39816652969059779</c:v>
                  </c:pt>
                  <c:pt idx="5">
                    <c:v>9.2393643535979578E-2</c:v>
                  </c:pt>
                  <c:pt idx="6">
                    <c:v>9.2393643535979578E-2</c:v>
                  </c:pt>
                  <c:pt idx="7">
                    <c:v>0.29755097944025266</c:v>
                  </c:pt>
                  <c:pt idx="8">
                    <c:v>9.2393643535979578E-2</c:v>
                  </c:pt>
                  <c:pt idx="9">
                    <c:v>0.39816652969059779</c:v>
                  </c:pt>
                  <c:pt idx="10">
                    <c:v>0.19630737471081841</c:v>
                  </c:pt>
                  <c:pt idx="11">
                    <c:v>0.29755097944025266</c:v>
                  </c:pt>
                  <c:pt idx="12">
                    <c:v>9.2393643535979578E-2</c:v>
                  </c:pt>
                  <c:pt idx="13">
                    <c:v>9.2393643535979578E-2</c:v>
                  </c:pt>
                  <c:pt idx="14">
                    <c:v>0.19630737471081841</c:v>
                  </c:pt>
                  <c:pt idx="15">
                    <c:v>0.19630737471081841</c:v>
                  </c:pt>
                  <c:pt idx="16">
                    <c:v>0.29755097944025266</c:v>
                  </c:pt>
                  <c:pt idx="23">
                    <c:v>0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cat>
            <c:strRef>
              <c:f>'Comparison evaluation'!$A$6:$A$22</c:f>
              <c:strCache>
                <c:ptCount val="17"/>
                <c:pt idx="0">
                  <c:v>NMI1</c:v>
                </c:pt>
                <c:pt idx="1">
                  <c:v>NMI2</c:v>
                </c:pt>
                <c:pt idx="2">
                  <c:v>NMI3</c:v>
                </c:pt>
                <c:pt idx="3">
                  <c:v>NMI4</c:v>
                </c:pt>
                <c:pt idx="4">
                  <c:v>NMI5</c:v>
                </c:pt>
                <c:pt idx="5">
                  <c:v>NMI6</c:v>
                </c:pt>
                <c:pt idx="6">
                  <c:v>NMI7</c:v>
                </c:pt>
                <c:pt idx="7">
                  <c:v>NMI8</c:v>
                </c:pt>
                <c:pt idx="8">
                  <c:v>NMI9</c:v>
                </c:pt>
                <c:pt idx="9">
                  <c:v>NMI10</c:v>
                </c:pt>
                <c:pt idx="10">
                  <c:v>NMI11</c:v>
                </c:pt>
                <c:pt idx="11">
                  <c:v>NMI12</c:v>
                </c:pt>
                <c:pt idx="12">
                  <c:v>NMI13</c:v>
                </c:pt>
                <c:pt idx="13">
                  <c:v>NMI14</c:v>
                </c:pt>
                <c:pt idx="14">
                  <c:v>NMI15</c:v>
                </c:pt>
                <c:pt idx="15">
                  <c:v>NMI16</c:v>
                </c:pt>
                <c:pt idx="16">
                  <c:v>NMI17</c:v>
                </c:pt>
              </c:strCache>
            </c:strRef>
          </c:cat>
          <c:val>
            <c:numRef>
              <c:f>'Comparison evaluation'!$G$6:$G$22</c:f>
              <c:numCache>
                <c:formatCode>0.000</c:formatCode>
                <c:ptCount val="17"/>
                <c:pt idx="0">
                  <c:v>-2.6524390243903295E-3</c:v>
                </c:pt>
                <c:pt idx="1">
                  <c:v>7.3475609756096794E-3</c:v>
                </c:pt>
                <c:pt idx="2">
                  <c:v>1.7347560975609688E-2</c:v>
                </c:pt>
                <c:pt idx="3">
                  <c:v>2.7347560975609697E-2</c:v>
                </c:pt>
                <c:pt idx="4">
                  <c:v>1.7347560975609688E-2</c:v>
                </c:pt>
                <c:pt idx="5">
                  <c:v>7.3475609756096794E-3</c:v>
                </c:pt>
                <c:pt idx="6">
                  <c:v>-2.6524390243903295E-3</c:v>
                </c:pt>
                <c:pt idx="7">
                  <c:v>-1.2652439024390338E-2</c:v>
                </c:pt>
                <c:pt idx="8">
                  <c:v>-2.2652439024390292E-2</c:v>
                </c:pt>
                <c:pt idx="9">
                  <c:v>-3.2652439024390301E-2</c:v>
                </c:pt>
                <c:pt idx="10">
                  <c:v>-2.2652439024390292E-2</c:v>
                </c:pt>
                <c:pt idx="11">
                  <c:v>-1.2652439024390338E-2</c:v>
                </c:pt>
                <c:pt idx="12">
                  <c:v>-2.6524390243903295E-3</c:v>
                </c:pt>
                <c:pt idx="13">
                  <c:v>7.3475609756096794E-3</c:v>
                </c:pt>
                <c:pt idx="14">
                  <c:v>1.7347560975609688E-2</c:v>
                </c:pt>
                <c:pt idx="15">
                  <c:v>2.7347560975609697E-2</c:v>
                </c:pt>
                <c:pt idx="16">
                  <c:v>1.7347560975609688E-2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08736"/>
        <c:axId val="127357696"/>
      </c:lineChart>
      <c:catAx>
        <c:axId val="12670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27357696"/>
        <c:crossesAt val="-100000"/>
        <c:auto val="1"/>
        <c:lblAlgn val="ctr"/>
        <c:lblOffset val="100"/>
        <c:noMultiLvlLbl val="0"/>
      </c:catAx>
      <c:valAx>
        <c:axId val="12735769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26708736"/>
        <c:crosses val="autoZero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Spin" dx="15" fmlaLink="$B$3" max="30" min="1" page="1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4</xdr:row>
      <xdr:rowOff>9525</xdr:rowOff>
    </xdr:from>
    <xdr:to>
      <xdr:col>22</xdr:col>
      <xdr:colOff>57150</xdr:colOff>
      <xdr:row>35</xdr:row>
      <xdr:rowOff>0</xdr:rowOff>
    </xdr:to>
    <xdr:graphicFrame macro="">
      <xdr:nvGraphicFramePr>
        <xdr:cNvPr id="128314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542925</xdr:colOff>
          <xdr:row>1</xdr:row>
          <xdr:rowOff>104775</xdr:rowOff>
        </xdr:from>
        <xdr:to>
          <xdr:col>2</xdr:col>
          <xdr:colOff>9525</xdr:colOff>
          <xdr:row>3</xdr:row>
          <xdr:rowOff>66675</xdr:rowOff>
        </xdr:to>
        <xdr:sp macro="" textlink="">
          <xdr:nvSpPr>
            <xdr:cNvPr id="128001" name="Spinner 1" hidden="1">
              <a:extLst>
                <a:ext uri="{63B3BB69-23CF-44E3-9099-C40C66FF867C}">
                  <a14:compatExt spid="_x0000_s128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666750</xdr:colOff>
      <xdr:row>30</xdr:row>
      <xdr:rowOff>142875</xdr:rowOff>
    </xdr:from>
    <xdr:to>
      <xdr:col>5</xdr:col>
      <xdr:colOff>219075</xdr:colOff>
      <xdr:row>48</xdr:row>
      <xdr:rowOff>133350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/>
            <xdr:cNvSpPr txBox="1"/>
          </xdr:nvSpPr>
          <xdr:spPr>
            <a:xfrm>
              <a:off x="666750" y="5095875"/>
              <a:ext cx="3924300" cy="2905125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/>
                      </a:rPr>
                      <m:t>𝐶</m:t>
                    </m:r>
                    <m:r>
                      <a:rPr lang="de-CH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/>
                          </a:rPr>
                          <m:t>1</m:t>
                        </m:r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de-CH" sz="1100" b="0" i="1">
                                <a:latin typeface="Cambria Math"/>
                              </a:rPr>
                            </m:ctrlPr>
                          </m:naryPr>
                          <m:sub/>
                          <m:sup/>
                          <m:e>
                            <m:sSup>
                              <m:sSupPr>
                                <m:ctrlPr>
                                  <a:rPr lang="de-CH" sz="1100" b="0" i="1">
                                    <a:latin typeface="Cambria Math"/>
                                  </a:rPr>
                                </m:ctrlPr>
                              </m:sSupPr>
                              <m:e>
                                <m:d>
                                  <m:dPr>
                                    <m:ctrlPr>
                                      <a:rPr lang="de-CH" sz="1100" b="0" i="1">
                                        <a:latin typeface="Cambria Math"/>
                                      </a:rPr>
                                    </m:ctrlPr>
                                  </m:dPr>
                                  <m:e>
                                    <m:f>
                                      <m:fPr>
                                        <m:ctrlPr>
                                          <a:rPr lang="de-CH" sz="1100" b="0" i="1">
                                            <a:latin typeface="Cambria Math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de-CH" sz="1100" b="0" i="1">
                                            <a:latin typeface="Cambria Math"/>
                                          </a:rPr>
                                          <m:t>1</m:t>
                                        </m:r>
                                      </m:num>
                                      <m:den>
                                        <m:sSub>
                                          <m:sSubPr>
                                            <m:ctrlPr>
                                              <a:rPr lang="de-CH" sz="1100" b="0" i="1">
                                                <a:latin typeface="Cambria Math"/>
                                              </a:rPr>
                                            </m:ctrlPr>
                                          </m:sSubPr>
                                          <m:e>
                                            <m:r>
                                              <a:rPr lang="de-CH" sz="1100" b="0" i="1">
                                                <a:latin typeface="Cambria Math"/>
                                              </a:rPr>
                                              <m:t>𝑢</m:t>
                                            </m:r>
                                          </m:e>
                                          <m:sub>
                                            <m:r>
                                              <a:rPr lang="de-CH" sz="1100" b="0" i="1">
                                                <a:latin typeface="Cambria Math"/>
                                              </a:rPr>
                                              <m:t>𝑖</m:t>
                                            </m:r>
                                          </m:sub>
                                        </m:sSub>
                                      </m:den>
                                    </m:f>
                                  </m:e>
                                </m:d>
                              </m:e>
                              <m:sup>
                                <m:r>
                                  <a:rPr lang="de-CH" sz="1100" b="0" i="1">
                                    <a:latin typeface="Cambria Math"/>
                                  </a:rPr>
                                  <m:t>2</m:t>
                                </m:r>
                              </m:sup>
                            </m:sSup>
                          </m:e>
                        </m:nary>
                      </m:den>
                    </m:f>
                  </m:oMath>
                </m:oMathPara>
              </a14:m>
              <a:endParaRPr lang="de-CH" sz="1100"/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de-CH" sz="1100" i="1">
                            <a:latin typeface="Cambria Math"/>
                          </a:rPr>
                        </m:ctrlPr>
                      </m:sSubPr>
                      <m:e>
                        <m:r>
                          <a:rPr lang="de-CH" sz="1100" b="0" i="1">
                            <a:latin typeface="Cambria Math"/>
                          </a:rPr>
                          <m:t>𝑤</m:t>
                        </m:r>
                      </m:e>
                      <m:sub>
                        <m:r>
                          <a:rPr lang="de-CH" sz="1100" b="0" i="1">
                            <a:latin typeface="Cambria Math"/>
                          </a:rPr>
                          <m:t>𝑖</m:t>
                        </m:r>
                      </m:sub>
                    </m:sSub>
                    <m:r>
                      <a:rPr lang="de-CH" sz="1100" b="0" i="1">
                        <a:latin typeface="Cambria Math"/>
                      </a:rPr>
                      <m:t>=</m:t>
                    </m:r>
                    <m:r>
                      <a:rPr lang="de-CH" sz="1100" b="0" i="1">
                        <a:latin typeface="Cambria Math"/>
                      </a:rPr>
                      <m:t>𝐶</m:t>
                    </m:r>
                    <m:r>
                      <a:rPr lang="de-CH" sz="1100" b="0" i="1">
                        <a:latin typeface="Cambria Math"/>
                        <a:ea typeface="Cambria Math"/>
                      </a:rPr>
                      <m:t>∙</m:t>
                    </m:r>
                    <m:f>
                      <m:fPr>
                        <m:ctrlPr>
                          <a:rPr lang="de-CH" sz="1100" b="0" i="1">
                            <a:latin typeface="Cambria Math"/>
                            <a:ea typeface="Cambria Math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sSup>
                          <m:sSupPr>
                            <m:ctrlPr>
                              <a:rPr lang="de-CH" sz="1100" b="0" i="1">
                                <a:latin typeface="Cambria Math"/>
                                <a:ea typeface="Cambria Math"/>
                              </a:rPr>
                            </m:ctrlPr>
                          </m:sSupPr>
                          <m:e>
                            <m:r>
                              <a:rPr lang="de-CH" sz="1100" b="0" i="1">
                                <a:latin typeface="Cambria Math"/>
                                <a:ea typeface="Cambria Math"/>
                              </a:rPr>
                              <m:t>𝑢</m:t>
                            </m:r>
                          </m:e>
                          <m:sup>
                            <m:r>
                              <a:rPr lang="de-CH" sz="1100" b="0" i="1">
                                <a:latin typeface="Cambria Math"/>
                                <a:ea typeface="Cambria Math"/>
                              </a:rPr>
                              <m:t>2</m:t>
                            </m:r>
                          </m:sup>
                        </m:sSup>
                        <m:r>
                          <a:rPr lang="de-CH" sz="1100" b="0" i="1">
                            <a:latin typeface="Cambria Math"/>
                            <a:ea typeface="Cambria Math"/>
                          </a:rPr>
                          <m:t>(</m:t>
                        </m:r>
                        <m:sSub>
                          <m:sSubPr>
                            <m:ctrlPr>
                              <a:rPr lang="de-CH" sz="1100" b="0" i="1">
                                <a:latin typeface="Cambria Math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latin typeface="Cambria Math"/>
                                <a:ea typeface="Cambria Math"/>
                              </a:rPr>
                              <m:t>𝑥</m:t>
                            </m:r>
                          </m:e>
                          <m:sub>
                            <m:r>
                              <a:rPr lang="de-CH" sz="1100" b="0" i="1">
                                <a:latin typeface="Cambria Math"/>
                                <a:ea typeface="Cambria Math"/>
                              </a:rPr>
                              <m:t>𝑖</m:t>
                            </m:r>
                          </m:sub>
                        </m:sSub>
                        <m:r>
                          <a:rPr lang="de-CH" sz="1100" b="0" i="1">
                            <a:latin typeface="Cambria Math"/>
                            <a:ea typeface="Cambria Math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de-CH" sz="1100"/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de-CH" sz="1100" i="1">
                            <a:latin typeface="Cambria Math"/>
                          </a:rPr>
                        </m:ctrlPr>
                      </m:sSubPr>
                      <m:e>
                        <m:r>
                          <a:rPr lang="de-CH" sz="1100" b="0" i="1">
                            <a:latin typeface="Cambria Math"/>
                          </a:rPr>
                          <m:t>𝑥</m:t>
                        </m:r>
                      </m:e>
                      <m:sub>
                        <m:r>
                          <a:rPr lang="de-CH" sz="1100" b="0" i="1">
                            <a:latin typeface="Cambria Math"/>
                          </a:rPr>
                          <m:t>𝑟𝑒𝑓</m:t>
                        </m:r>
                      </m:sub>
                    </m:sSub>
                    <m:r>
                      <a:rPr lang="de-CH" sz="1100" b="0" i="1">
                        <a:latin typeface="Cambria Math"/>
                      </a:rPr>
                      <m:t> =</m:t>
                    </m:r>
                    <m:nary>
                      <m:naryPr>
                        <m:chr m:val="∑"/>
                        <m:subHide m:val="on"/>
                        <m:supHide m:val="on"/>
                        <m:ctrlPr>
                          <a:rPr lang="de-CH" sz="1100" b="0" i="1">
                            <a:latin typeface="Cambria Math"/>
                          </a:rPr>
                        </m:ctrlPr>
                      </m:naryPr>
                      <m:sub/>
                      <m:sup/>
                      <m:e>
                        <m:sSub>
                          <m:sSubPr>
                            <m:ctrlPr>
                              <a:rPr lang="de-CH" sz="11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latin typeface="Cambria Math"/>
                              </a:rPr>
                              <m:t>𝑤</m:t>
                            </m:r>
                          </m:e>
                          <m:sub>
                            <m:r>
                              <a:rPr lang="de-CH" sz="1100" b="0" i="1">
                                <a:latin typeface="Cambria Math"/>
                              </a:rPr>
                              <m:t>𝑖</m:t>
                            </m:r>
                          </m:sub>
                        </m:sSub>
                        <m:sSub>
                          <m:sSubPr>
                            <m:ctrlPr>
                              <a:rPr lang="de-CH" sz="11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latin typeface="Cambria Math"/>
                                <a:ea typeface="Cambria Math"/>
                              </a:rPr>
                              <m:t>∙</m:t>
                            </m:r>
                            <m:r>
                              <a:rPr lang="de-CH" sz="1100" b="0" i="1">
                                <a:latin typeface="Cambria Math"/>
                              </a:rPr>
                              <m:t>𝑥</m:t>
                            </m:r>
                          </m:e>
                          <m:sub>
                            <m:r>
                              <a:rPr lang="de-CH" sz="1100" b="0" i="1">
                                <a:latin typeface="Cambria Math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de-CH" sz="1100"/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/>
                      </a:rPr>
                      <m:t>𝑢</m:t>
                    </m:r>
                    <m:d>
                      <m:dPr>
                        <m:ctrlPr>
                          <a:rPr lang="de-CH" sz="1100" b="0" i="1">
                            <a:latin typeface="Cambria Math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de-CH" sz="11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latin typeface="Cambria Math"/>
                              </a:rPr>
                              <m:t>𝑥</m:t>
                            </m:r>
                          </m:e>
                          <m:sub>
                            <m:r>
                              <a:rPr lang="de-CH" sz="1100" b="0" i="1">
                                <a:latin typeface="Cambria Math"/>
                              </a:rPr>
                              <m:t>𝑟𝑒𝑓</m:t>
                            </m:r>
                          </m:sub>
                        </m:sSub>
                      </m:e>
                    </m:d>
                    <m:r>
                      <a:rPr lang="de-CH" sz="1100" b="0" i="1">
                        <a:latin typeface="Cambria Math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de-CH" sz="1100" b="0" i="1">
                            <a:latin typeface="Cambria Math"/>
                          </a:rPr>
                        </m:ctrlPr>
                      </m:radPr>
                      <m:deg/>
                      <m:e>
                        <m:r>
                          <a:rPr lang="de-CH" sz="1100" b="0" i="1">
                            <a:latin typeface="Cambria Math"/>
                          </a:rPr>
                          <m:t>𝐶</m:t>
                        </m:r>
                      </m:e>
                    </m:rad>
                  </m:oMath>
                </m:oMathPara>
              </a14:m>
              <a:endParaRPr lang="de-CH" sz="1100"/>
            </a:p>
            <a:p>
              <a14:m>
                <m:oMath xmlns:m="http://schemas.openxmlformats.org/officeDocument/2006/math">
                  <m:r>
                    <a:rPr lang="de-CH" sz="1100" b="0" i="1">
                      <a:latin typeface="Cambria Math"/>
                    </a:rPr>
                    <m:t>𝑢</m:t>
                  </m:r>
                  <m:d>
                    <m:dPr>
                      <m:ctrlPr>
                        <a:rPr lang="de-CH" sz="1100" b="0" i="1">
                          <a:latin typeface="Cambria Math"/>
                        </a:rPr>
                      </m:ctrlPr>
                    </m:dPr>
                    <m:e>
                      <m:sSub>
                        <m:sSubPr>
                          <m:ctrlPr>
                            <a:rPr lang="de-CH" sz="1100" b="0" i="1">
                              <a:latin typeface="Cambria Math"/>
                            </a:rPr>
                          </m:ctrlPr>
                        </m:sSubPr>
                        <m:e>
                          <m:r>
                            <a:rPr lang="de-CH" sz="1100" b="0" i="1">
                              <a:latin typeface="Cambria Math"/>
                            </a:rPr>
                            <m:t>𝑥</m:t>
                          </m:r>
                        </m:e>
                        <m:sub>
                          <m:r>
                            <a:rPr lang="de-CH" sz="1100" b="0" i="1">
                              <a:latin typeface="Cambria Math"/>
                            </a:rPr>
                            <m:t>𝑖</m:t>
                          </m:r>
                        </m:sub>
                      </m:sSub>
                      <m:r>
                        <a:rPr lang="de-CH" sz="1100" b="0" i="1">
                          <a:latin typeface="Cambria Math"/>
                        </a:rPr>
                        <m:t>−</m:t>
                      </m:r>
                      <m:sSub>
                        <m:sSub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𝑥</m:t>
                          </m:r>
                        </m:e>
                        <m:sub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𝑟𝑒𝑓</m:t>
                          </m:r>
                        </m:sub>
                      </m:sSub>
                    </m:e>
                  </m:d>
                  <m:r>
                    <a:rPr lang="de-CH" sz="11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 </m:t>
                  </m:r>
                  <m:rad>
                    <m:radPr>
                      <m:degHide m:val="on"/>
                      <m:ctrlPr>
                        <a:rPr lang="de-CH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p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d>
                        <m:d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sub>
                              <m: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𝑖</m:t>
                              </m:r>
                            </m:sub>
                          </m:sSub>
                        </m:e>
                      </m:d>
                      <m:r>
                        <a:rPr lang="de-CH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−</m:t>
                      </m:r>
                      <m:sSup>
                        <m:sSup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p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d>
                        <m:d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sub>
                              <m: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𝑖</m:t>
                              </m:r>
                            </m:sub>
                          </m:sSub>
                        </m:e>
                      </m:d>
                    </m:e>
                  </m:rad>
                </m:oMath>
              </a14:m>
              <a:r>
                <a:rPr lang="de-CH" sz="1100"/>
                <a:t>  if</a:t>
              </a:r>
              <a:r>
                <a:rPr lang="de-CH" sz="1100" baseline="0"/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100" i="1" baseline="0">
                          <a:latin typeface="Cambria Math"/>
                        </a:rPr>
                      </m:ctrlPr>
                    </m:sSubPr>
                    <m:e>
                      <m:r>
                        <a:rPr lang="de-CH" sz="1100" b="0" i="1" baseline="0">
                          <a:latin typeface="Cambria Math"/>
                        </a:rPr>
                        <m:t>𝑥</m:t>
                      </m:r>
                    </m:e>
                    <m:sub>
                      <m:r>
                        <a:rPr lang="de-CH" sz="1100" b="0" i="1" baseline="0">
                          <a:latin typeface="Cambria Math"/>
                        </a:rPr>
                        <m:t>𝑖</m:t>
                      </m:r>
                    </m:sub>
                  </m:sSub>
                </m:oMath>
              </a14:m>
              <a:r>
                <a:rPr lang="de-CH" sz="1100"/>
                <a:t> contributing to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10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1100" b="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𝑥</m:t>
                      </m:r>
                    </m:e>
                    <m:sub>
                      <m:r>
                        <a:rPr lang="de-CH" sz="1100" b="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𝑟𝑒𝑓</m:t>
                      </m:r>
                    </m:sub>
                  </m:sSub>
                </m:oMath>
              </a14:m>
              <a:endParaRPr lang="de-CH" sz="1100"/>
            </a:p>
            <a:p>
              <a14:m>
                <m:oMath xmlns:m="http://schemas.openxmlformats.org/officeDocument/2006/math">
                  <m:r>
                    <a:rPr lang="de-CH" sz="11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𝑢</m:t>
                  </m:r>
                  <m:d>
                    <m:dPr>
                      <m:ctrlPr>
                        <a:rPr lang="de-CH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𝑥</m:t>
                          </m:r>
                        </m:e>
                        <m:sub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𝑖</m:t>
                          </m:r>
                        </m:sub>
                      </m:sSub>
                      <m:r>
                        <a:rPr lang="de-CH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𝑥</m:t>
                          </m:r>
                        </m:e>
                        <m:sub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𝑟𝑒𝑓</m:t>
                          </m:r>
                        </m:sub>
                      </m:sSub>
                    </m:e>
                  </m:d>
                  <m:r>
                    <a:rPr lang="de-CH" sz="11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 </m:t>
                  </m:r>
                  <m:rad>
                    <m:radPr>
                      <m:degHide m:val="on"/>
                      <m:ctrlPr>
                        <a:rPr lang="de-CH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radPr>
                    <m:deg/>
                    <m:e>
                      <m:sSup>
                        <m:sSup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p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d>
                        <m:d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sub>
                              <m: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𝑖</m:t>
                              </m:r>
                            </m:sub>
                          </m:sSub>
                        </m:e>
                      </m:d>
                      <m:r>
                        <a:rPr lang="de-CH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𝑢</m:t>
                          </m:r>
                        </m:e>
                        <m:sup>
                          <m: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d>
                        <m:dPr>
                          <m:ctrlPr>
                            <a:rPr lang="de-CH" sz="1100" b="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sub>
                              <m:r>
                                <a:rPr lang="de-CH" sz="11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𝑖</m:t>
                              </m:r>
                            </m:sub>
                          </m:sSub>
                        </m:e>
                      </m:d>
                    </m:e>
                  </m:rad>
                </m:oMath>
              </a14:m>
              <a:r>
                <a:rPr lang="de-CH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if</a:t>
              </a:r>
              <a:r>
                <a:rPr lang="de-CH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10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1100" b="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𝑥</m:t>
                      </m:r>
                    </m:e>
                    <m:sub>
                      <m:r>
                        <a:rPr lang="de-CH" sz="1100" b="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de-CH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not contributing to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10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1100" b="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𝑥</m:t>
                      </m:r>
                    </m:e>
                    <m:sub>
                      <m:r>
                        <a:rPr lang="de-CH" sz="1100" b="0" i="1" baseline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𝑟𝑒𝑓</m:t>
                      </m:r>
                    </m:sub>
                  </m:sSub>
                </m:oMath>
              </a14:m>
              <a:endParaRPr lang="de-CH" sz="1100"/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𝑈</m:t>
                        </m:r>
                      </m:e>
                      <m:sub>
                        <m: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95</m:t>
                        </m:r>
                      </m:sub>
                    </m:sSub>
                    <m:d>
                      <m:dPr>
                        <m:ctrlP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−</m:t>
                        </m:r>
                        <m:sSub>
                          <m:sSub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𝑟𝑒𝑓</m:t>
                            </m:r>
                          </m:sub>
                        </m:sSub>
                      </m:e>
                    </m:d>
                    <m:r>
                      <a:rPr lang="de-CH" sz="11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radPr>
                      <m:deg/>
                      <m:e>
                        <m:sSubSup>
                          <m:sSubSup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𝑘</m:t>
                            </m:r>
                          </m:e>
                          <m:sub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  <m:sup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  <m:sSup>
                          <m:sSup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𝑢</m:t>
                            </m:r>
                          </m:e>
                          <m:sup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d>
                          <m:d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</m:e>
                        </m:d>
                        <m: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Sup>
                              <m:sSubSupPr>
                                <m:ctrlP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𝑟𝑒𝑓</m:t>
                                </m:r>
                              </m:sub>
                              <m:sup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𝑢</m:t>
                            </m:r>
                          </m:e>
                          <m:sup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d>
                          <m:d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</m:e>
                        </m:d>
                      </m:e>
                    </m:rad>
                  </m:oMath>
                </m:oMathPara>
              </a14:m>
              <a:endParaRPr lang="de-CH" sz="1100"/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de-CH" sz="1100" i="1">
                            <a:latin typeface="Cambria Math"/>
                          </a:rPr>
                        </m:ctrlPr>
                      </m:sSubPr>
                      <m:e>
                        <m:r>
                          <a:rPr lang="de-CH" sz="1100" b="0" i="1">
                            <a:latin typeface="Cambria Math"/>
                          </a:rPr>
                          <m:t>𝐸</m:t>
                        </m:r>
                      </m:e>
                      <m:sub>
                        <m:r>
                          <a:rPr lang="de-CH" sz="1100" b="0" i="1">
                            <a:latin typeface="Cambria Math"/>
                          </a:rPr>
                          <m:t>𝑛</m:t>
                        </m:r>
                      </m:sub>
                    </m:sSub>
                    <m:r>
                      <a:rPr lang="de-CH" sz="1100" b="0" i="1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begChr m:val="|"/>
                            <m:endChr m:val="|"/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de-CH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𝑟𝑒𝑓</m:t>
                                </m:r>
                              </m:sub>
                            </m:sSub>
                          </m:e>
                        </m:d>
                      </m:num>
                      <m:den>
                        <m:sSub>
                          <m:sSub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𝑈</m:t>
                            </m:r>
                          </m:e>
                          <m:sub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95</m:t>
                            </m:r>
                          </m:sub>
                        </m:sSub>
                        <m: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(</m:t>
                        </m:r>
                        <m:sSub>
                          <m:sSub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−</m:t>
                        </m:r>
                        <m:sSub>
                          <m:sSubPr>
                            <m:ctrlP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𝑥</m:t>
                            </m:r>
                          </m:e>
                          <m:sub>
                            <m:r>
                              <a:rPr lang="de-CH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𝑟𝑒𝑓</m:t>
                            </m:r>
                          </m:sub>
                        </m:sSub>
                        <m:r>
                          <a:rPr lang="de-CH" sz="11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de-CH" sz="1100"/>
            </a:p>
          </xdr:txBody>
        </xdr:sp>
      </mc:Choice>
      <mc:Fallback xmlns="">
        <xdr:sp macro="" textlink="">
          <xdr:nvSpPr>
            <xdr:cNvPr id="2" name="Textfeld 1"/>
            <xdr:cNvSpPr txBox="1"/>
          </xdr:nvSpPr>
          <xdr:spPr>
            <a:xfrm>
              <a:off x="666750" y="5095875"/>
              <a:ext cx="3924300" cy="2905125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de-CH" sz="1100" b="0" i="0">
                  <a:latin typeface="Cambria Math"/>
                </a:rPr>
                <a:t>𝐶=1/(∑▒(1/𝑢_𝑖 )^2 )</a:t>
              </a:r>
              <a:endParaRPr lang="de-CH" sz="1100"/>
            </a:p>
            <a:p>
              <a:pPr/>
              <a:r>
                <a:rPr lang="de-CH" sz="1100" b="0" i="0">
                  <a:latin typeface="Cambria Math"/>
                </a:rPr>
                <a:t>𝑤_𝑖=𝐶</a:t>
              </a:r>
              <a:r>
                <a:rPr lang="de-CH" sz="1100" b="0" i="0">
                  <a:latin typeface="Cambria Math"/>
                  <a:ea typeface="Cambria Math"/>
                </a:rPr>
                <a:t>∙1/(𝑢^2 (𝑥_𝑖))</a:t>
              </a:r>
              <a:endParaRPr lang="de-CH" sz="1100"/>
            </a:p>
            <a:p>
              <a:pPr/>
              <a:r>
                <a:rPr lang="de-CH" sz="1100" b="0" i="0">
                  <a:latin typeface="Cambria Math"/>
                </a:rPr>
                <a:t>𝑥_𝑟𝑒𝑓  =∑▒〖𝑤_𝑖 〖</a:t>
              </a:r>
              <a:r>
                <a:rPr lang="de-CH" sz="1100" b="0" i="0">
                  <a:latin typeface="Cambria Math"/>
                  <a:ea typeface="Cambria Math"/>
                </a:rPr>
                <a:t>∙</a:t>
              </a:r>
              <a:r>
                <a:rPr lang="de-CH" sz="1100" b="0" i="0">
                  <a:latin typeface="Cambria Math"/>
                </a:rPr>
                <a:t>𝑥〗_𝑖 〗</a:t>
              </a:r>
              <a:endParaRPr lang="de-CH" sz="1100"/>
            </a:p>
            <a:p>
              <a:pPr/>
              <a:r>
                <a:rPr lang="de-CH" sz="1100" b="0" i="0">
                  <a:latin typeface="Cambria Math"/>
                </a:rPr>
                <a:t>𝑢(𝑥_𝑟𝑒𝑓 )= √𝐶</a:t>
              </a:r>
              <a:endParaRPr lang="de-CH" sz="1100"/>
            </a:p>
            <a:p>
              <a:r>
                <a:rPr lang="de-CH" sz="1100" b="0" i="0">
                  <a:latin typeface="Cambria Math"/>
                </a:rPr>
                <a:t>𝑢(𝑥_𝑖−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𝑥_𝑟𝑒𝑓 )= √(𝑢^2 (𝑥_𝑖 )−𝑢^2 (𝑥_𝑖 ) )</a:t>
              </a:r>
              <a:r>
                <a:rPr lang="de-CH" sz="1100"/>
                <a:t>  if</a:t>
              </a:r>
              <a:r>
                <a:rPr lang="de-CH" sz="1100" baseline="0"/>
                <a:t> </a:t>
              </a:r>
              <a:r>
                <a:rPr lang="de-CH" sz="1100" b="0" i="0" baseline="0">
                  <a:latin typeface="Cambria Math"/>
                </a:rPr>
                <a:t>𝑥_𝑖</a:t>
              </a:r>
              <a:r>
                <a:rPr lang="de-CH" sz="1100"/>
                <a:t> contributing to </a:t>
              </a:r>
              <a:r>
                <a:rPr lang="de-CH" sz="1100" b="0" i="0" baseline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𝑥_𝑟𝑒𝑓</a:t>
              </a:r>
              <a:endParaRPr lang="de-CH" sz="1100"/>
            </a:p>
            <a:p>
              <a:r>
                <a:rPr lang="de-CH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𝑢(𝑥_𝑖−𝑥_𝑟𝑒𝑓 )= √(𝑢^2 (𝑥_𝑖 )+𝑢^2 (𝑥_𝑖 ) )</a:t>
              </a:r>
              <a:r>
                <a:rPr lang="de-CH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if</a:t>
              </a:r>
              <a:r>
                <a:rPr lang="de-CH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1100" b="0" i="0" baseline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𝑥_𝑖</a:t>
              </a:r>
              <a:r>
                <a:rPr lang="de-CH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not contributing to </a:t>
              </a:r>
              <a:r>
                <a:rPr lang="de-CH" sz="1100" b="0" i="0" baseline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𝑥_𝑟𝑒𝑓</a:t>
              </a:r>
              <a:endParaRPr lang="de-CH" sz="1100"/>
            </a:p>
            <a:p>
              <a:pPr/>
              <a:r>
                <a:rPr lang="de-CH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𝑈_95 (𝑥_𝑖−𝑥_𝑟𝑒𝑓 )= √(𝑘_𝑖^2 𝑢^2 (𝑥_𝑖 )+〖𝑘_𝑟𝑒𝑓^2 𝑢〗^2 (𝑥_𝑖 ) )</a:t>
              </a:r>
              <a:endParaRPr lang="de-CH" sz="1100"/>
            </a:p>
            <a:p>
              <a:pPr/>
              <a:r>
                <a:rPr lang="de-CH" sz="1100" b="0" i="0">
                  <a:latin typeface="Cambria Math"/>
                </a:rPr>
                <a:t>𝐸_𝑛= 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|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𝑥_𝑖−𝑥_𝑟𝑒𝑓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|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/(𝑈_95 (𝑥_𝑖−𝑥_𝑟𝑒𝑓))</a:t>
              </a:r>
              <a:endParaRPr lang="de-CH" sz="1100"/>
            </a:p>
          </xdr:txBody>
        </xdr:sp>
      </mc:Fallback>
    </mc:AlternateContent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0.41137</cdr:x>
      <cdr:y>0.06863</cdr:y>
    </cdr:from>
    <cdr:to>
      <cdr:x>0.4178</cdr:x>
      <cdr:y>0.07035</cdr:y>
    </cdr:to>
    <cdr:sp macro="" textlink="">
      <cdr:nvSpPr>
        <cdr:cNvPr id="2" name="Rechteck 1"/>
        <cdr:cNvSpPr/>
      </cdr:nvSpPr>
      <cdr:spPr>
        <a:xfrm xmlns:a="http://schemas.openxmlformats.org/drawingml/2006/main">
          <a:off x="3271338" y="337548"/>
          <a:ext cx="1353049" cy="4820240"/>
        </a:xfrm>
        <a:prstGeom xmlns:a="http://schemas.openxmlformats.org/drawingml/2006/main" prst="rect">
          <a:avLst/>
        </a:prstGeom>
        <a:solidFill xmlns:a="http://schemas.openxmlformats.org/drawingml/2006/main">
          <a:srgbClr val="FF9966">
            <a:alpha val="36863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CH"/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DQ49"/>
  <sheetViews>
    <sheetView topLeftCell="A13" zoomScale="80" zoomScaleNormal="80" workbookViewId="0">
      <pane xSplit="1" topLeftCell="B1" activePane="topRight" state="frozen"/>
      <selection activeCell="D53" sqref="D53"/>
      <selection pane="topRight" activeCell="F25" sqref="F25"/>
    </sheetView>
  </sheetViews>
  <sheetFormatPr baseColWidth="10" defaultRowHeight="12.75" x14ac:dyDescent="0.2"/>
  <sheetData>
    <row r="1" spans="1:6" x14ac:dyDescent="0.2">
      <c r="A1" s="7" t="s">
        <v>77</v>
      </c>
    </row>
    <row r="2" spans="1:6" x14ac:dyDescent="0.2">
      <c r="A2" s="8" t="s">
        <v>4</v>
      </c>
      <c r="C2">
        <f>'Comparison evaluation'!B3</f>
        <v>1</v>
      </c>
    </row>
    <row r="4" spans="1:6" x14ac:dyDescent="0.2">
      <c r="A4" s="8" t="s">
        <v>3</v>
      </c>
      <c r="C4" s="8"/>
    </row>
    <row r="5" spans="1:6" x14ac:dyDescent="0.2">
      <c r="A5" s="38" t="s">
        <v>2</v>
      </c>
      <c r="B5" s="13" t="str">
        <f>INDEX(B28:DQ28,1,4*C2-3)</f>
        <v>Standard 1</v>
      </c>
      <c r="C5" s="39"/>
    </row>
    <row r="6" spans="1:6" x14ac:dyDescent="0.2">
      <c r="A6" s="40" t="str">
        <f t="shared" ref="A6:A22" si="0">A30</f>
        <v>NMI1</v>
      </c>
      <c r="B6" s="88">
        <f>INDEX($B$30:$CAS$46,$F6,4*$C$2-B$23)</f>
        <v>0.3</v>
      </c>
      <c r="C6" s="25">
        <f t="shared" ref="C6:E22" si="1">INDEX($B$30:$DQ$46,$F6,4*$C$2-C$23)</f>
        <v>3.0000000000000001E-3</v>
      </c>
      <c r="D6" s="13">
        <f t="shared" si="1"/>
        <v>0.2</v>
      </c>
      <c r="E6" s="42">
        <f t="shared" si="1"/>
        <v>118</v>
      </c>
      <c r="F6" s="1">
        <v>1</v>
      </c>
    </row>
    <row r="7" spans="1:6" x14ac:dyDescent="0.2">
      <c r="A7" s="10" t="str">
        <f t="shared" si="0"/>
        <v>NMI2</v>
      </c>
      <c r="B7" s="89">
        <f t="shared" ref="B7:B22" si="2">INDEX($B$30:$CAS$46,$F7,4*$C$2-B$23)</f>
        <v>0.31</v>
      </c>
      <c r="C7" s="26">
        <f t="shared" si="1"/>
        <v>5.0000000000000001E-3</v>
      </c>
      <c r="D7" s="11">
        <f t="shared" si="1"/>
        <v>0.1</v>
      </c>
      <c r="E7" s="43">
        <f t="shared" si="1"/>
        <v>0</v>
      </c>
      <c r="F7" s="1">
        <v>2</v>
      </c>
    </row>
    <row r="8" spans="1:6" x14ac:dyDescent="0.2">
      <c r="A8" s="10" t="str">
        <f t="shared" si="0"/>
        <v>NMI3</v>
      </c>
      <c r="B8" s="89">
        <f t="shared" si="2"/>
        <v>0.32</v>
      </c>
      <c r="C8" s="26">
        <f t="shared" si="1"/>
        <v>3.8E-3</v>
      </c>
      <c r="D8" s="11">
        <f t="shared" si="1"/>
        <v>0.2</v>
      </c>
      <c r="E8" s="43">
        <f t="shared" si="1"/>
        <v>9</v>
      </c>
      <c r="F8" s="1">
        <v>3</v>
      </c>
    </row>
    <row r="9" spans="1:6" x14ac:dyDescent="0.2">
      <c r="A9" s="10" t="str">
        <f t="shared" si="0"/>
        <v>NMI4</v>
      </c>
      <c r="B9" s="89">
        <f t="shared" si="2"/>
        <v>0.33</v>
      </c>
      <c r="C9" s="26">
        <f t="shared" si="1"/>
        <v>1E-3</v>
      </c>
      <c r="D9" s="11">
        <f t="shared" si="1"/>
        <v>0.1</v>
      </c>
      <c r="E9" s="43">
        <f t="shared" si="1"/>
        <v>108</v>
      </c>
      <c r="F9" s="1">
        <v>4</v>
      </c>
    </row>
    <row r="10" spans="1:6" x14ac:dyDescent="0.2">
      <c r="A10" s="10" t="str">
        <f t="shared" si="0"/>
        <v>NMI5</v>
      </c>
      <c r="B10" s="89">
        <f t="shared" si="2"/>
        <v>0.32</v>
      </c>
      <c r="C10" s="26">
        <f t="shared" si="1"/>
        <v>3.0000000000000001E-3</v>
      </c>
      <c r="D10" s="11">
        <f t="shared" si="1"/>
        <v>0.2</v>
      </c>
      <c r="E10" s="43">
        <f t="shared" si="1"/>
        <v>0</v>
      </c>
      <c r="F10" s="1">
        <v>5</v>
      </c>
    </row>
    <row r="11" spans="1:6" x14ac:dyDescent="0.2">
      <c r="A11" s="10" t="str">
        <f t="shared" si="0"/>
        <v>NMI6</v>
      </c>
      <c r="B11" s="89">
        <f t="shared" si="2"/>
        <v>0.31</v>
      </c>
      <c r="C11" s="26">
        <f t="shared" si="1"/>
        <v>3.0000000000000001E-3</v>
      </c>
      <c r="D11" s="11">
        <f t="shared" si="1"/>
        <v>0.05</v>
      </c>
      <c r="E11" s="43">
        <f t="shared" si="1"/>
        <v>162</v>
      </c>
      <c r="F11" s="1">
        <v>6</v>
      </c>
    </row>
    <row r="12" spans="1:6" x14ac:dyDescent="0.2">
      <c r="A12" s="10" t="str">
        <f t="shared" si="0"/>
        <v>NMI7</v>
      </c>
      <c r="B12" s="89">
        <f t="shared" si="2"/>
        <v>0.3</v>
      </c>
      <c r="C12" s="26">
        <f t="shared" si="1"/>
        <v>2.9999999999999997E-4</v>
      </c>
      <c r="D12" s="11">
        <f t="shared" si="1"/>
        <v>0.05</v>
      </c>
      <c r="E12" s="43">
        <f t="shared" si="1"/>
        <v>47</v>
      </c>
      <c r="F12" s="1">
        <v>7</v>
      </c>
    </row>
    <row r="13" spans="1:6" x14ac:dyDescent="0.2">
      <c r="A13" s="10" t="str">
        <f t="shared" si="0"/>
        <v>NMI8</v>
      </c>
      <c r="B13" s="89">
        <f t="shared" si="2"/>
        <v>0.28999999999999998</v>
      </c>
      <c r="C13" s="26">
        <f t="shared" si="1"/>
        <v>0.01</v>
      </c>
      <c r="D13" s="11">
        <f t="shared" si="1"/>
        <v>0.15</v>
      </c>
      <c r="E13" s="43">
        <f t="shared" si="1"/>
        <v>35</v>
      </c>
      <c r="F13" s="1">
        <v>8</v>
      </c>
    </row>
    <row r="14" spans="1:6" x14ac:dyDescent="0.2">
      <c r="A14" s="10" t="str">
        <f t="shared" si="0"/>
        <v>NMI9</v>
      </c>
      <c r="B14" s="89">
        <f t="shared" si="2"/>
        <v>0.28000000000000003</v>
      </c>
      <c r="C14" s="26">
        <f t="shared" si="1"/>
        <v>2.7000000000000001E-3</v>
      </c>
      <c r="D14" s="11">
        <f t="shared" si="1"/>
        <v>0.05</v>
      </c>
      <c r="E14" s="43">
        <f t="shared" si="1"/>
        <v>10000</v>
      </c>
      <c r="F14" s="1">
        <v>9</v>
      </c>
    </row>
    <row r="15" spans="1:6" x14ac:dyDescent="0.2">
      <c r="A15" s="10" t="str">
        <f t="shared" si="0"/>
        <v>NMI10</v>
      </c>
      <c r="B15" s="89">
        <f t="shared" si="2"/>
        <v>0.27</v>
      </c>
      <c r="C15" s="26">
        <f t="shared" si="1"/>
        <v>4.0000000000000001E-3</v>
      </c>
      <c r="D15" s="11">
        <f t="shared" si="1"/>
        <v>0.2</v>
      </c>
      <c r="E15" s="43">
        <f t="shared" si="1"/>
        <v>15</v>
      </c>
      <c r="F15" s="1">
        <v>10</v>
      </c>
    </row>
    <row r="16" spans="1:6" x14ac:dyDescent="0.2">
      <c r="A16" s="10" t="str">
        <f t="shared" si="0"/>
        <v>NMI11</v>
      </c>
      <c r="B16" s="89">
        <f t="shared" si="2"/>
        <v>0.28000000000000003</v>
      </c>
      <c r="C16" s="26">
        <f t="shared" si="1"/>
        <v>5.0000000000000001E-3</v>
      </c>
      <c r="D16" s="11">
        <f t="shared" si="1"/>
        <v>0.1</v>
      </c>
      <c r="E16" s="43">
        <f t="shared" si="1"/>
        <v>0</v>
      </c>
      <c r="F16" s="1">
        <v>11</v>
      </c>
    </row>
    <row r="17" spans="1:121" x14ac:dyDescent="0.2">
      <c r="A17" s="10" t="str">
        <f t="shared" si="0"/>
        <v>NMI12</v>
      </c>
      <c r="B17" s="89">
        <f t="shared" si="2"/>
        <v>0.28999999999999998</v>
      </c>
      <c r="C17" s="26">
        <f t="shared" si="1"/>
        <v>3.3E-3</v>
      </c>
      <c r="D17" s="11">
        <f t="shared" si="1"/>
        <v>0.15</v>
      </c>
      <c r="E17" s="43">
        <f t="shared" si="1"/>
        <v>278</v>
      </c>
      <c r="F17" s="1">
        <v>12</v>
      </c>
    </row>
    <row r="18" spans="1:121" x14ac:dyDescent="0.2">
      <c r="A18" s="10" t="str">
        <f t="shared" si="0"/>
        <v>NMI13</v>
      </c>
      <c r="B18" s="89">
        <f t="shared" si="2"/>
        <v>0.3</v>
      </c>
      <c r="C18" s="26">
        <f t="shared" si="1"/>
        <v>3.0000000000000001E-3</v>
      </c>
      <c r="D18" s="11">
        <f t="shared" si="1"/>
        <v>0.05</v>
      </c>
      <c r="E18" s="43">
        <f t="shared" si="1"/>
        <v>5060</v>
      </c>
      <c r="F18" s="1">
        <v>13</v>
      </c>
    </row>
    <row r="19" spans="1:121" x14ac:dyDescent="0.2">
      <c r="A19" s="10" t="str">
        <f t="shared" si="0"/>
        <v>NMI14</v>
      </c>
      <c r="B19" s="89">
        <f t="shared" si="2"/>
        <v>0.31</v>
      </c>
      <c r="C19" s="26">
        <f t="shared" si="1"/>
        <v>3.8E-3</v>
      </c>
      <c r="D19" s="11">
        <f t="shared" si="1"/>
        <v>0.05</v>
      </c>
      <c r="E19" s="43">
        <f t="shared" si="1"/>
        <v>10000</v>
      </c>
      <c r="F19" s="1">
        <v>14</v>
      </c>
    </row>
    <row r="20" spans="1:121" x14ac:dyDescent="0.2">
      <c r="A20" s="10" t="str">
        <f t="shared" si="0"/>
        <v>NMI15</v>
      </c>
      <c r="B20" s="89">
        <f t="shared" si="2"/>
        <v>0.32</v>
      </c>
      <c r="C20" s="26">
        <f t="shared" si="1"/>
        <v>2.8E-3</v>
      </c>
      <c r="D20" s="11">
        <f t="shared" si="1"/>
        <v>0.1</v>
      </c>
      <c r="E20" s="43">
        <f t="shared" si="1"/>
        <v>199</v>
      </c>
      <c r="F20" s="1">
        <v>15</v>
      </c>
    </row>
    <row r="21" spans="1:121" x14ac:dyDescent="0.2">
      <c r="A21" s="10" t="str">
        <f t="shared" si="0"/>
        <v>NMI16</v>
      </c>
      <c r="B21" s="89">
        <f t="shared" si="2"/>
        <v>0.33</v>
      </c>
      <c r="C21" s="26">
        <f t="shared" si="1"/>
        <v>5.1114577177161355E-3</v>
      </c>
      <c r="D21" s="11">
        <f t="shared" si="1"/>
        <v>0.1</v>
      </c>
      <c r="E21" s="43">
        <f t="shared" si="1"/>
        <v>0</v>
      </c>
      <c r="F21" s="1">
        <v>16</v>
      </c>
    </row>
    <row r="22" spans="1:121" x14ac:dyDescent="0.2">
      <c r="A22" s="12" t="str">
        <f t="shared" si="0"/>
        <v>NMI17</v>
      </c>
      <c r="B22" s="90">
        <f t="shared" si="2"/>
        <v>0.32</v>
      </c>
      <c r="C22" s="27">
        <f t="shared" si="1"/>
        <v>3.0000000000000001E-3</v>
      </c>
      <c r="D22" s="87">
        <f t="shared" si="1"/>
        <v>0.15</v>
      </c>
      <c r="E22" s="44">
        <f t="shared" si="1"/>
        <v>0</v>
      </c>
      <c r="F22" s="1">
        <v>17</v>
      </c>
    </row>
    <row r="23" spans="1:121" x14ac:dyDescent="0.2">
      <c r="A23" s="11"/>
      <c r="B23" s="41">
        <v>3</v>
      </c>
      <c r="C23" s="41">
        <v>2</v>
      </c>
      <c r="D23" s="41">
        <v>1</v>
      </c>
      <c r="E23" s="41">
        <v>0</v>
      </c>
      <c r="F23" s="1"/>
    </row>
    <row r="26" spans="1:121" ht="15.75" x14ac:dyDescent="0.25">
      <c r="A26" s="20"/>
    </row>
    <row r="28" spans="1:121" ht="15" x14ac:dyDescent="0.25">
      <c r="B28" s="33" t="s">
        <v>47</v>
      </c>
      <c r="C28" s="34"/>
      <c r="D28" s="34"/>
      <c r="E28" s="22"/>
      <c r="F28" s="33" t="s">
        <v>48</v>
      </c>
      <c r="G28" s="34"/>
      <c r="H28" s="34"/>
      <c r="I28" s="22"/>
      <c r="J28" s="33" t="s">
        <v>49</v>
      </c>
      <c r="K28" s="34"/>
      <c r="L28" s="34"/>
      <c r="M28" s="22"/>
      <c r="N28" s="33" t="s">
        <v>50</v>
      </c>
      <c r="O28" s="34"/>
      <c r="P28" s="34"/>
      <c r="Q28" s="22"/>
      <c r="R28" s="33" t="s">
        <v>51</v>
      </c>
      <c r="S28" s="34"/>
      <c r="T28" s="34"/>
      <c r="U28" s="22"/>
      <c r="V28" s="33" t="s">
        <v>52</v>
      </c>
      <c r="W28" s="34"/>
      <c r="X28" s="34"/>
      <c r="Y28" s="22"/>
      <c r="Z28" s="33" t="s">
        <v>53</v>
      </c>
      <c r="AA28" s="34"/>
      <c r="AB28" s="34"/>
      <c r="AC28" s="22"/>
      <c r="AD28" s="33" t="s">
        <v>54</v>
      </c>
      <c r="AE28" s="34"/>
      <c r="AF28" s="34"/>
      <c r="AG28" s="22"/>
      <c r="AH28" s="33" t="s">
        <v>55</v>
      </c>
      <c r="AI28" s="34"/>
      <c r="AJ28" s="34"/>
      <c r="AK28" s="22"/>
      <c r="AL28" s="33" t="s">
        <v>56</v>
      </c>
      <c r="AM28" s="34"/>
      <c r="AN28" s="34"/>
      <c r="AO28" s="22"/>
      <c r="AP28" s="33" t="s">
        <v>57</v>
      </c>
      <c r="AQ28" s="34"/>
      <c r="AR28" s="34"/>
      <c r="AS28" s="22"/>
      <c r="AT28" s="33" t="s">
        <v>58</v>
      </c>
      <c r="AU28" s="34"/>
      <c r="AV28" s="34"/>
      <c r="AW28" s="22"/>
      <c r="AX28" s="33" t="s">
        <v>59</v>
      </c>
      <c r="AY28" s="34"/>
      <c r="AZ28" s="34"/>
      <c r="BA28" s="22"/>
      <c r="BB28" s="33" t="s">
        <v>60</v>
      </c>
      <c r="BC28" s="34"/>
      <c r="BD28" s="34"/>
      <c r="BE28" s="22"/>
      <c r="BF28" s="33" t="s">
        <v>61</v>
      </c>
      <c r="BG28" s="34"/>
      <c r="BH28" s="34"/>
      <c r="BI28" s="22"/>
      <c r="BJ28" s="33" t="s">
        <v>62</v>
      </c>
      <c r="BK28" s="34"/>
      <c r="BL28" s="34"/>
      <c r="BM28" s="22"/>
      <c r="BN28" s="33" t="s">
        <v>63</v>
      </c>
      <c r="BO28" s="34"/>
      <c r="BP28" s="34"/>
      <c r="BQ28" s="22"/>
      <c r="BR28" s="33" t="s">
        <v>64</v>
      </c>
      <c r="BS28" s="34"/>
      <c r="BT28" s="34"/>
      <c r="BU28" s="22"/>
      <c r="BV28" s="33" t="s">
        <v>65</v>
      </c>
      <c r="BW28" s="34"/>
      <c r="BX28" s="34"/>
      <c r="BY28" s="22"/>
      <c r="BZ28" s="33" t="s">
        <v>66</v>
      </c>
      <c r="CA28" s="34"/>
      <c r="CB28" s="34"/>
      <c r="CC28" s="22"/>
      <c r="CD28" s="33" t="s">
        <v>67</v>
      </c>
      <c r="CE28" s="34"/>
      <c r="CF28" s="34"/>
      <c r="CG28" s="22"/>
      <c r="CH28" s="33" t="s">
        <v>68</v>
      </c>
      <c r="CI28" s="34"/>
      <c r="CJ28" s="34"/>
      <c r="CK28" s="22"/>
      <c r="CL28" s="33" t="s">
        <v>69</v>
      </c>
      <c r="CM28" s="34"/>
      <c r="CN28" s="34"/>
      <c r="CO28" s="22"/>
      <c r="CP28" s="33" t="s">
        <v>70</v>
      </c>
      <c r="CQ28" s="34"/>
      <c r="CR28" s="34"/>
      <c r="CS28" s="22"/>
      <c r="CT28" s="33" t="s">
        <v>71</v>
      </c>
      <c r="CU28" s="34"/>
      <c r="CV28" s="34"/>
      <c r="CW28" s="22"/>
      <c r="CX28" s="33" t="s">
        <v>72</v>
      </c>
      <c r="CY28" s="34"/>
      <c r="CZ28" s="34"/>
      <c r="DA28" s="22"/>
      <c r="DB28" s="33" t="s">
        <v>73</v>
      </c>
      <c r="DC28" s="34"/>
      <c r="DD28" s="34"/>
      <c r="DE28" s="22"/>
      <c r="DF28" s="33" t="s">
        <v>74</v>
      </c>
      <c r="DG28" s="34"/>
      <c r="DH28" s="34"/>
      <c r="DI28" s="22"/>
      <c r="DJ28" s="33" t="s">
        <v>75</v>
      </c>
      <c r="DK28" s="34"/>
      <c r="DL28" s="34"/>
      <c r="DM28" s="22"/>
      <c r="DN28" s="33" t="s">
        <v>76</v>
      </c>
      <c r="DO28" s="34"/>
      <c r="DP28" s="34"/>
      <c r="DQ28" s="22"/>
    </row>
    <row r="29" spans="1:121" ht="15.75" x14ac:dyDescent="0.2">
      <c r="A29" t="s">
        <v>5</v>
      </c>
      <c r="B29" s="35" t="s">
        <v>7</v>
      </c>
      <c r="C29" s="84" t="s">
        <v>8</v>
      </c>
      <c r="D29" s="84" t="s">
        <v>9</v>
      </c>
      <c r="E29" s="45" t="s">
        <v>10</v>
      </c>
      <c r="F29" s="35" t="s">
        <v>7</v>
      </c>
      <c r="G29" s="36" t="s">
        <v>8</v>
      </c>
      <c r="H29" s="84" t="s">
        <v>29</v>
      </c>
      <c r="I29" s="45" t="s">
        <v>10</v>
      </c>
      <c r="J29" s="35" t="s">
        <v>7</v>
      </c>
      <c r="K29" s="36" t="s">
        <v>8</v>
      </c>
      <c r="L29" s="84" t="s">
        <v>29</v>
      </c>
      <c r="M29" s="45" t="s">
        <v>10</v>
      </c>
      <c r="N29" s="35" t="s">
        <v>7</v>
      </c>
      <c r="O29" s="36" t="s">
        <v>8</v>
      </c>
      <c r="P29" s="84" t="s">
        <v>29</v>
      </c>
      <c r="Q29" s="45" t="s">
        <v>10</v>
      </c>
      <c r="R29" s="35" t="s">
        <v>7</v>
      </c>
      <c r="S29" s="36" t="s">
        <v>8</v>
      </c>
      <c r="T29" s="84" t="s">
        <v>29</v>
      </c>
      <c r="U29" s="45" t="s">
        <v>10</v>
      </c>
      <c r="V29" s="35" t="s">
        <v>7</v>
      </c>
      <c r="W29" s="36" t="s">
        <v>8</v>
      </c>
      <c r="X29" s="84" t="s">
        <v>29</v>
      </c>
      <c r="Y29" s="45" t="s">
        <v>10</v>
      </c>
      <c r="Z29" s="35" t="s">
        <v>7</v>
      </c>
      <c r="AA29" s="36" t="s">
        <v>8</v>
      </c>
      <c r="AB29" s="84" t="s">
        <v>29</v>
      </c>
      <c r="AC29" s="45" t="s">
        <v>10</v>
      </c>
      <c r="AD29" s="35" t="s">
        <v>7</v>
      </c>
      <c r="AE29" s="36" t="s">
        <v>8</v>
      </c>
      <c r="AF29" s="84" t="s">
        <v>29</v>
      </c>
      <c r="AG29" s="45" t="s">
        <v>10</v>
      </c>
      <c r="AH29" s="35" t="s">
        <v>7</v>
      </c>
      <c r="AI29" s="36" t="s">
        <v>8</v>
      </c>
      <c r="AJ29" s="84" t="s">
        <v>29</v>
      </c>
      <c r="AK29" s="45" t="s">
        <v>10</v>
      </c>
      <c r="AL29" s="35" t="s">
        <v>7</v>
      </c>
      <c r="AM29" s="36" t="s">
        <v>8</v>
      </c>
      <c r="AN29" s="84" t="s">
        <v>29</v>
      </c>
      <c r="AO29" s="45" t="s">
        <v>10</v>
      </c>
      <c r="AP29" s="35" t="s">
        <v>7</v>
      </c>
      <c r="AQ29" s="36" t="s">
        <v>8</v>
      </c>
      <c r="AR29" s="84" t="s">
        <v>29</v>
      </c>
      <c r="AS29" s="45" t="s">
        <v>10</v>
      </c>
      <c r="AT29" s="35" t="s">
        <v>7</v>
      </c>
      <c r="AU29" s="36" t="s">
        <v>8</v>
      </c>
      <c r="AV29" s="84" t="s">
        <v>29</v>
      </c>
      <c r="AW29" s="45" t="s">
        <v>10</v>
      </c>
      <c r="AX29" s="35" t="s">
        <v>7</v>
      </c>
      <c r="AY29" s="36" t="s">
        <v>8</v>
      </c>
      <c r="AZ29" s="84" t="s">
        <v>29</v>
      </c>
      <c r="BA29" s="45" t="s">
        <v>10</v>
      </c>
      <c r="BB29" s="35" t="s">
        <v>7</v>
      </c>
      <c r="BC29" s="36" t="s">
        <v>8</v>
      </c>
      <c r="BD29" s="84" t="s">
        <v>29</v>
      </c>
      <c r="BE29" s="45" t="s">
        <v>10</v>
      </c>
      <c r="BF29" s="35" t="s">
        <v>7</v>
      </c>
      <c r="BG29" s="36" t="s">
        <v>8</v>
      </c>
      <c r="BH29" s="84" t="s">
        <v>29</v>
      </c>
      <c r="BI29" s="45" t="s">
        <v>10</v>
      </c>
      <c r="BJ29" s="35" t="s">
        <v>7</v>
      </c>
      <c r="BK29" s="36" t="s">
        <v>8</v>
      </c>
      <c r="BL29" s="84" t="s">
        <v>29</v>
      </c>
      <c r="BM29" s="45" t="s">
        <v>10</v>
      </c>
      <c r="BN29" s="35" t="s">
        <v>7</v>
      </c>
      <c r="BO29" s="36" t="s">
        <v>8</v>
      </c>
      <c r="BP29" s="84" t="s">
        <v>29</v>
      </c>
      <c r="BQ29" s="45" t="s">
        <v>10</v>
      </c>
      <c r="BR29" s="35" t="s">
        <v>7</v>
      </c>
      <c r="BS29" s="36" t="s">
        <v>8</v>
      </c>
      <c r="BT29" s="84" t="s">
        <v>29</v>
      </c>
      <c r="BU29" s="45" t="s">
        <v>10</v>
      </c>
      <c r="BV29" s="35" t="s">
        <v>7</v>
      </c>
      <c r="BW29" s="36" t="s">
        <v>8</v>
      </c>
      <c r="BX29" s="84" t="s">
        <v>29</v>
      </c>
      <c r="BY29" s="45" t="s">
        <v>10</v>
      </c>
      <c r="BZ29" s="35" t="s">
        <v>7</v>
      </c>
      <c r="CA29" s="36" t="s">
        <v>8</v>
      </c>
      <c r="CB29" s="84" t="s">
        <v>29</v>
      </c>
      <c r="CC29" s="45" t="s">
        <v>10</v>
      </c>
      <c r="CD29" s="35" t="s">
        <v>7</v>
      </c>
      <c r="CE29" s="36" t="s">
        <v>8</v>
      </c>
      <c r="CF29" s="84" t="s">
        <v>29</v>
      </c>
      <c r="CG29" s="45" t="s">
        <v>10</v>
      </c>
      <c r="CH29" s="35" t="s">
        <v>7</v>
      </c>
      <c r="CI29" s="36" t="s">
        <v>8</v>
      </c>
      <c r="CJ29" s="84" t="s">
        <v>29</v>
      </c>
      <c r="CK29" s="45" t="s">
        <v>10</v>
      </c>
      <c r="CL29" s="35" t="s">
        <v>7</v>
      </c>
      <c r="CM29" s="36" t="s">
        <v>8</v>
      </c>
      <c r="CN29" s="84" t="s">
        <v>29</v>
      </c>
      <c r="CO29" s="45" t="s">
        <v>10</v>
      </c>
      <c r="CP29" s="35" t="s">
        <v>7</v>
      </c>
      <c r="CQ29" s="36" t="s">
        <v>8</v>
      </c>
      <c r="CR29" s="84" t="s">
        <v>29</v>
      </c>
      <c r="CS29" s="45" t="s">
        <v>10</v>
      </c>
      <c r="CT29" s="35" t="s">
        <v>7</v>
      </c>
      <c r="CU29" s="36" t="s">
        <v>8</v>
      </c>
      <c r="CV29" s="84" t="s">
        <v>29</v>
      </c>
      <c r="CW29" s="45" t="s">
        <v>10</v>
      </c>
      <c r="CX29" s="35" t="s">
        <v>7</v>
      </c>
      <c r="CY29" s="36" t="s">
        <v>8</v>
      </c>
      <c r="CZ29" s="84" t="s">
        <v>29</v>
      </c>
      <c r="DA29" s="45" t="s">
        <v>10</v>
      </c>
      <c r="DB29" s="35" t="s">
        <v>7</v>
      </c>
      <c r="DC29" s="36" t="s">
        <v>8</v>
      </c>
      <c r="DD29" s="84" t="s">
        <v>29</v>
      </c>
      <c r="DE29" s="45" t="s">
        <v>10</v>
      </c>
      <c r="DF29" s="35" t="s">
        <v>7</v>
      </c>
      <c r="DG29" s="36" t="s">
        <v>8</v>
      </c>
      <c r="DH29" s="84" t="s">
        <v>29</v>
      </c>
      <c r="DI29" s="45" t="s">
        <v>10</v>
      </c>
      <c r="DJ29" s="35" t="s">
        <v>7</v>
      </c>
      <c r="DK29" s="36" t="s">
        <v>8</v>
      </c>
      <c r="DL29" s="84" t="s">
        <v>29</v>
      </c>
      <c r="DM29" s="45" t="s">
        <v>10</v>
      </c>
      <c r="DN29" s="35" t="s">
        <v>7</v>
      </c>
      <c r="DO29" s="36" t="s">
        <v>8</v>
      </c>
      <c r="DP29" s="84" t="s">
        <v>29</v>
      </c>
      <c r="DQ29" s="45" t="s">
        <v>10</v>
      </c>
    </row>
    <row r="30" spans="1:121" x14ac:dyDescent="0.2">
      <c r="A30" s="21" t="s">
        <v>30</v>
      </c>
      <c r="B30" s="24">
        <v>0.3</v>
      </c>
      <c r="C30" s="85">
        <v>3.0000000000000001E-3</v>
      </c>
      <c r="D30" s="91">
        <v>0.2</v>
      </c>
      <c r="E30" s="86">
        <v>118</v>
      </c>
      <c r="F30" s="24">
        <v>0.3</v>
      </c>
      <c r="G30" s="85">
        <v>3.0000000000000001E-3</v>
      </c>
      <c r="H30" s="91">
        <v>0.2</v>
      </c>
      <c r="I30" s="86">
        <v>118</v>
      </c>
      <c r="J30" s="24">
        <v>0.3</v>
      </c>
      <c r="K30" s="85">
        <v>3.0000000000000001E-3</v>
      </c>
      <c r="L30" s="91">
        <v>0.2</v>
      </c>
      <c r="M30" s="86">
        <v>118</v>
      </c>
      <c r="N30" s="24">
        <v>0.3</v>
      </c>
      <c r="O30" s="85">
        <v>3.0000000000000001E-3</v>
      </c>
      <c r="P30" s="91">
        <v>0.2</v>
      </c>
      <c r="Q30" s="86">
        <v>118</v>
      </c>
      <c r="R30" s="24">
        <v>0.3</v>
      </c>
      <c r="S30" s="85">
        <v>3.0000000000000001E-3</v>
      </c>
      <c r="T30" s="91">
        <v>0.2</v>
      </c>
      <c r="U30" s="86">
        <v>118</v>
      </c>
      <c r="V30" s="24">
        <v>0.3</v>
      </c>
      <c r="W30" s="85">
        <v>3.0000000000000001E-3</v>
      </c>
      <c r="X30" s="91">
        <v>0.2</v>
      </c>
      <c r="Y30" s="86">
        <v>118</v>
      </c>
      <c r="Z30" s="24">
        <v>0.3</v>
      </c>
      <c r="AA30" s="85">
        <v>3.0000000000000001E-3</v>
      </c>
      <c r="AB30" s="91">
        <v>0.2</v>
      </c>
      <c r="AC30" s="86">
        <v>118</v>
      </c>
      <c r="AD30" s="24">
        <v>0.3</v>
      </c>
      <c r="AE30" s="85">
        <v>3.0000000000000001E-3</v>
      </c>
      <c r="AF30" s="91">
        <v>0.2</v>
      </c>
      <c r="AG30" s="86">
        <v>118</v>
      </c>
      <c r="AH30" s="24">
        <v>0.3</v>
      </c>
      <c r="AI30" s="85">
        <v>3.0000000000000001E-3</v>
      </c>
      <c r="AJ30" s="91">
        <v>0.2</v>
      </c>
      <c r="AK30" s="86">
        <v>118</v>
      </c>
      <c r="AL30" s="24">
        <v>0.3</v>
      </c>
      <c r="AM30" s="85">
        <v>3.0000000000000001E-3</v>
      </c>
      <c r="AN30" s="91">
        <v>0.2</v>
      </c>
      <c r="AO30" s="86">
        <v>118</v>
      </c>
      <c r="AP30" s="24">
        <v>0.3</v>
      </c>
      <c r="AQ30" s="85">
        <v>3.0000000000000001E-3</v>
      </c>
      <c r="AR30" s="91">
        <v>0.2</v>
      </c>
      <c r="AS30" s="86">
        <v>118</v>
      </c>
      <c r="AT30" s="24">
        <v>0.3</v>
      </c>
      <c r="AU30" s="85">
        <v>3.0000000000000001E-3</v>
      </c>
      <c r="AV30" s="91">
        <v>0.2</v>
      </c>
      <c r="AW30" s="86">
        <v>118</v>
      </c>
      <c r="AX30" s="24">
        <v>0.3</v>
      </c>
      <c r="AY30" s="85">
        <v>3.0000000000000001E-3</v>
      </c>
      <c r="AZ30" s="91">
        <v>0.2</v>
      </c>
      <c r="BA30" s="86">
        <v>118</v>
      </c>
      <c r="BB30" s="24">
        <v>0.3</v>
      </c>
      <c r="BC30" s="85">
        <v>3.0000000000000001E-3</v>
      </c>
      <c r="BD30" s="91">
        <v>0.2</v>
      </c>
      <c r="BE30" s="86">
        <v>118</v>
      </c>
      <c r="BF30" s="24">
        <v>0.3</v>
      </c>
      <c r="BG30" s="85">
        <v>3.0000000000000001E-3</v>
      </c>
      <c r="BH30" s="91">
        <v>0.2</v>
      </c>
      <c r="BI30" s="86">
        <v>118</v>
      </c>
      <c r="BJ30" s="24">
        <v>0.3</v>
      </c>
      <c r="BK30" s="85">
        <v>3.0000000000000001E-3</v>
      </c>
      <c r="BL30" s="91">
        <v>0.2</v>
      </c>
      <c r="BM30" s="86">
        <v>118</v>
      </c>
      <c r="BN30" s="24">
        <v>0.3</v>
      </c>
      <c r="BO30" s="85">
        <v>3.0000000000000001E-3</v>
      </c>
      <c r="BP30" s="91">
        <v>0.2</v>
      </c>
      <c r="BQ30" s="86">
        <v>118</v>
      </c>
      <c r="BR30" s="24">
        <v>0.3</v>
      </c>
      <c r="BS30" s="85">
        <v>3.0000000000000001E-3</v>
      </c>
      <c r="BT30" s="91">
        <v>0.2</v>
      </c>
      <c r="BU30" s="86">
        <v>118</v>
      </c>
      <c r="BV30" s="24">
        <v>0.3</v>
      </c>
      <c r="BW30" s="85">
        <v>3.0000000000000001E-3</v>
      </c>
      <c r="BX30" s="91">
        <v>0.2</v>
      </c>
      <c r="BY30" s="86">
        <v>118</v>
      </c>
      <c r="BZ30" s="24">
        <v>0.3</v>
      </c>
      <c r="CA30" s="85">
        <v>3.0000000000000001E-3</v>
      </c>
      <c r="CB30" s="91">
        <v>0.2</v>
      </c>
      <c r="CC30" s="86">
        <v>118</v>
      </c>
      <c r="CD30" s="24">
        <v>0.3</v>
      </c>
      <c r="CE30" s="85">
        <v>3.0000000000000001E-3</v>
      </c>
      <c r="CF30" s="91">
        <v>0.2</v>
      </c>
      <c r="CG30" s="86">
        <v>118</v>
      </c>
      <c r="CH30" s="24">
        <v>0.3</v>
      </c>
      <c r="CI30" s="85">
        <v>3.0000000000000001E-3</v>
      </c>
      <c r="CJ30" s="91">
        <v>0.2</v>
      </c>
      <c r="CK30" s="86">
        <v>118</v>
      </c>
      <c r="CL30" s="24">
        <v>0.3</v>
      </c>
      <c r="CM30" s="85">
        <v>3.0000000000000001E-3</v>
      </c>
      <c r="CN30" s="91">
        <v>0.2</v>
      </c>
      <c r="CO30" s="86">
        <v>118</v>
      </c>
      <c r="CP30" s="24">
        <v>0.3</v>
      </c>
      <c r="CQ30" s="85">
        <v>3.0000000000000001E-3</v>
      </c>
      <c r="CR30" s="91">
        <v>0.2</v>
      </c>
      <c r="CS30" s="86">
        <v>118</v>
      </c>
      <c r="CT30" s="24">
        <v>0.3</v>
      </c>
      <c r="CU30" s="85">
        <v>3.0000000000000001E-3</v>
      </c>
      <c r="CV30" s="91">
        <v>0.2</v>
      </c>
      <c r="CW30" s="86">
        <v>118</v>
      </c>
      <c r="CX30" s="24">
        <v>0.3</v>
      </c>
      <c r="CY30" s="85">
        <v>3.0000000000000001E-3</v>
      </c>
      <c r="CZ30" s="91">
        <v>0.2</v>
      </c>
      <c r="DA30" s="86">
        <v>118</v>
      </c>
      <c r="DB30" s="24">
        <v>0.3</v>
      </c>
      <c r="DC30" s="85">
        <v>3.0000000000000001E-3</v>
      </c>
      <c r="DD30" s="91">
        <v>0.2</v>
      </c>
      <c r="DE30" s="86">
        <v>118</v>
      </c>
      <c r="DF30" s="24">
        <v>0.3</v>
      </c>
      <c r="DG30" s="85">
        <v>3.0000000000000001E-3</v>
      </c>
      <c r="DH30" s="91">
        <v>0.2</v>
      </c>
      <c r="DI30" s="86">
        <v>118</v>
      </c>
      <c r="DJ30" s="24">
        <v>0.3</v>
      </c>
      <c r="DK30" s="85">
        <v>3.0000000000000001E-3</v>
      </c>
      <c r="DL30" s="91">
        <v>0.2</v>
      </c>
      <c r="DM30" s="86">
        <v>118</v>
      </c>
      <c r="DN30" s="24">
        <v>0.3</v>
      </c>
      <c r="DO30" s="85">
        <v>3.0000000000000001E-3</v>
      </c>
      <c r="DP30" s="91">
        <v>0.2</v>
      </c>
      <c r="DQ30" s="86">
        <v>118</v>
      </c>
    </row>
    <row r="31" spans="1:121" x14ac:dyDescent="0.2">
      <c r="A31" s="21" t="s">
        <v>31</v>
      </c>
      <c r="B31" s="24">
        <v>0.31</v>
      </c>
      <c r="C31" s="85">
        <v>5.0000000000000001E-3</v>
      </c>
      <c r="D31" s="91">
        <v>0.1</v>
      </c>
      <c r="E31" s="86"/>
      <c r="F31" s="24">
        <v>0.31</v>
      </c>
      <c r="G31" s="85">
        <v>5.0000000000000001E-3</v>
      </c>
      <c r="H31" s="91">
        <v>0.1</v>
      </c>
      <c r="I31" s="86"/>
      <c r="J31" s="24">
        <v>0.31</v>
      </c>
      <c r="K31" s="85">
        <v>5.0000000000000001E-3</v>
      </c>
      <c r="L31" s="91">
        <v>0.1</v>
      </c>
      <c r="M31" s="86"/>
      <c r="N31" s="24">
        <v>0.31</v>
      </c>
      <c r="O31" s="85">
        <v>5.0000000000000001E-3</v>
      </c>
      <c r="P31" s="91">
        <v>0.1</v>
      </c>
      <c r="Q31" s="86"/>
      <c r="R31" s="24">
        <v>0.31</v>
      </c>
      <c r="S31" s="85">
        <v>5.0000000000000001E-3</v>
      </c>
      <c r="T31" s="91">
        <v>0.1</v>
      </c>
      <c r="U31" s="86"/>
      <c r="V31" s="24">
        <v>0.31</v>
      </c>
      <c r="W31" s="85">
        <v>5.0000000000000001E-3</v>
      </c>
      <c r="X31" s="91">
        <v>0.1</v>
      </c>
      <c r="Y31" s="86"/>
      <c r="Z31" s="24">
        <v>0.31</v>
      </c>
      <c r="AA31" s="85">
        <v>5.0000000000000001E-3</v>
      </c>
      <c r="AB31" s="91">
        <v>0.1</v>
      </c>
      <c r="AC31" s="86"/>
      <c r="AD31" s="24">
        <v>0.31</v>
      </c>
      <c r="AE31" s="85">
        <v>5.0000000000000001E-3</v>
      </c>
      <c r="AF31" s="91">
        <v>0.1</v>
      </c>
      <c r="AG31" s="86"/>
      <c r="AH31" s="24">
        <v>0.31</v>
      </c>
      <c r="AI31" s="85">
        <v>5.0000000000000001E-3</v>
      </c>
      <c r="AJ31" s="91">
        <v>0.1</v>
      </c>
      <c r="AK31" s="86"/>
      <c r="AL31" s="24">
        <v>0.31</v>
      </c>
      <c r="AM31" s="85">
        <v>5.0000000000000001E-3</v>
      </c>
      <c r="AN31" s="91">
        <v>0.1</v>
      </c>
      <c r="AO31" s="86"/>
      <c r="AP31" s="24">
        <v>0.31</v>
      </c>
      <c r="AQ31" s="85">
        <v>5.0000000000000001E-3</v>
      </c>
      <c r="AR31" s="91">
        <v>0.1</v>
      </c>
      <c r="AS31" s="86"/>
      <c r="AT31" s="24">
        <v>0.31</v>
      </c>
      <c r="AU31" s="85">
        <v>5.0000000000000001E-3</v>
      </c>
      <c r="AV31" s="91">
        <v>0.1</v>
      </c>
      <c r="AW31" s="86"/>
      <c r="AX31" s="24">
        <v>0.31</v>
      </c>
      <c r="AY31" s="85">
        <v>5.0000000000000001E-3</v>
      </c>
      <c r="AZ31" s="91">
        <v>0.1</v>
      </c>
      <c r="BA31" s="86"/>
      <c r="BB31" s="24">
        <v>0.31</v>
      </c>
      <c r="BC31" s="85">
        <v>5.0000000000000001E-3</v>
      </c>
      <c r="BD31" s="91">
        <v>0.1</v>
      </c>
      <c r="BE31" s="86"/>
      <c r="BF31" s="24">
        <v>0.31</v>
      </c>
      <c r="BG31" s="85">
        <v>5.0000000000000001E-3</v>
      </c>
      <c r="BH31" s="91">
        <v>0.1</v>
      </c>
      <c r="BI31" s="86"/>
      <c r="BJ31" s="24">
        <v>0.31</v>
      </c>
      <c r="BK31" s="85">
        <v>5.0000000000000001E-3</v>
      </c>
      <c r="BL31" s="91">
        <v>0.1</v>
      </c>
      <c r="BM31" s="86"/>
      <c r="BN31" s="24">
        <v>0.31</v>
      </c>
      <c r="BO31" s="85">
        <v>5.0000000000000001E-3</v>
      </c>
      <c r="BP31" s="91">
        <v>0.1</v>
      </c>
      <c r="BQ31" s="86"/>
      <c r="BR31" s="24">
        <v>0.31</v>
      </c>
      <c r="BS31" s="85">
        <v>5.0000000000000001E-3</v>
      </c>
      <c r="BT31" s="91">
        <v>0.1</v>
      </c>
      <c r="BU31" s="86"/>
      <c r="BV31" s="24">
        <v>0.31</v>
      </c>
      <c r="BW31" s="85">
        <v>5.0000000000000001E-3</v>
      </c>
      <c r="BX31" s="91">
        <v>0.1</v>
      </c>
      <c r="BY31" s="86"/>
      <c r="BZ31" s="24">
        <v>0.31</v>
      </c>
      <c r="CA31" s="85">
        <v>5.0000000000000001E-3</v>
      </c>
      <c r="CB31" s="91">
        <v>0.1</v>
      </c>
      <c r="CC31" s="86"/>
      <c r="CD31" s="24">
        <v>0.31</v>
      </c>
      <c r="CE31" s="85">
        <v>5.0000000000000001E-3</v>
      </c>
      <c r="CF31" s="91">
        <v>0.1</v>
      </c>
      <c r="CG31" s="86"/>
      <c r="CH31" s="24">
        <v>0.31</v>
      </c>
      <c r="CI31" s="85">
        <v>5.0000000000000001E-3</v>
      </c>
      <c r="CJ31" s="91">
        <v>0.1</v>
      </c>
      <c r="CK31" s="86"/>
      <c r="CL31" s="24">
        <v>0.31</v>
      </c>
      <c r="CM31" s="85">
        <v>5.0000000000000001E-3</v>
      </c>
      <c r="CN31" s="91">
        <v>0.1</v>
      </c>
      <c r="CO31" s="86"/>
      <c r="CP31" s="24">
        <v>0.31</v>
      </c>
      <c r="CQ31" s="85">
        <v>5.0000000000000001E-3</v>
      </c>
      <c r="CR31" s="91">
        <v>0.1</v>
      </c>
      <c r="CS31" s="86"/>
      <c r="CT31" s="24">
        <v>0.31</v>
      </c>
      <c r="CU31" s="85">
        <v>5.0000000000000001E-3</v>
      </c>
      <c r="CV31" s="91">
        <v>0.1</v>
      </c>
      <c r="CW31" s="86"/>
      <c r="CX31" s="24">
        <v>0.31</v>
      </c>
      <c r="CY31" s="85">
        <v>5.0000000000000001E-3</v>
      </c>
      <c r="CZ31" s="91">
        <v>0.1</v>
      </c>
      <c r="DA31" s="86"/>
      <c r="DB31" s="24">
        <v>0.31</v>
      </c>
      <c r="DC31" s="85">
        <v>5.0000000000000001E-3</v>
      </c>
      <c r="DD31" s="91">
        <v>0.1</v>
      </c>
      <c r="DE31" s="86"/>
      <c r="DF31" s="24">
        <v>0.31</v>
      </c>
      <c r="DG31" s="85">
        <v>5.0000000000000001E-3</v>
      </c>
      <c r="DH31" s="91">
        <v>0.1</v>
      </c>
      <c r="DI31" s="86"/>
      <c r="DJ31" s="24">
        <v>0.31</v>
      </c>
      <c r="DK31" s="85">
        <v>5.0000000000000001E-3</v>
      </c>
      <c r="DL31" s="91">
        <v>0.1</v>
      </c>
      <c r="DM31" s="86"/>
      <c r="DN31" s="24">
        <v>0.31</v>
      </c>
      <c r="DO31" s="85">
        <v>5.0000000000000001E-3</v>
      </c>
      <c r="DP31" s="91">
        <v>0.1</v>
      </c>
      <c r="DQ31" s="86"/>
    </row>
    <row r="32" spans="1:121" x14ac:dyDescent="0.2">
      <c r="A32" s="21" t="s">
        <v>32</v>
      </c>
      <c r="B32" s="24">
        <v>0.32</v>
      </c>
      <c r="C32" s="85">
        <v>3.8E-3</v>
      </c>
      <c r="D32" s="91">
        <v>0.2</v>
      </c>
      <c r="E32" s="86">
        <v>9</v>
      </c>
      <c r="F32" s="24">
        <v>0.32</v>
      </c>
      <c r="G32" s="85">
        <v>3.8E-3</v>
      </c>
      <c r="H32" s="91">
        <v>0.2</v>
      </c>
      <c r="I32" s="86">
        <v>9</v>
      </c>
      <c r="J32" s="24">
        <v>0.32</v>
      </c>
      <c r="K32" s="85">
        <v>3.8E-3</v>
      </c>
      <c r="L32" s="91">
        <v>0.2</v>
      </c>
      <c r="M32" s="86">
        <v>9</v>
      </c>
      <c r="N32" s="24">
        <v>0.32</v>
      </c>
      <c r="O32" s="85">
        <v>3.8E-3</v>
      </c>
      <c r="P32" s="91">
        <v>0.2</v>
      </c>
      <c r="Q32" s="86">
        <v>9</v>
      </c>
      <c r="R32" s="24">
        <v>0.32</v>
      </c>
      <c r="S32" s="85">
        <v>3.8E-3</v>
      </c>
      <c r="T32" s="91">
        <v>0.2</v>
      </c>
      <c r="U32" s="86">
        <v>9</v>
      </c>
      <c r="V32" s="24">
        <v>0.32</v>
      </c>
      <c r="W32" s="85">
        <v>3.8E-3</v>
      </c>
      <c r="X32" s="91">
        <v>0.2</v>
      </c>
      <c r="Y32" s="86">
        <v>9</v>
      </c>
      <c r="Z32" s="24">
        <v>0.32</v>
      </c>
      <c r="AA32" s="85">
        <v>3.8E-3</v>
      </c>
      <c r="AB32" s="91">
        <v>0.2</v>
      </c>
      <c r="AC32" s="86">
        <v>9</v>
      </c>
      <c r="AD32" s="24">
        <v>0.32</v>
      </c>
      <c r="AE32" s="85">
        <v>3.8E-3</v>
      </c>
      <c r="AF32" s="91">
        <v>0.2</v>
      </c>
      <c r="AG32" s="86">
        <v>9</v>
      </c>
      <c r="AH32" s="24">
        <v>0.32</v>
      </c>
      <c r="AI32" s="85">
        <v>3.8E-3</v>
      </c>
      <c r="AJ32" s="91">
        <v>0.2</v>
      </c>
      <c r="AK32" s="86">
        <v>9</v>
      </c>
      <c r="AL32" s="24">
        <v>0.32</v>
      </c>
      <c r="AM32" s="85">
        <v>3.8E-3</v>
      </c>
      <c r="AN32" s="91">
        <v>0.2</v>
      </c>
      <c r="AO32" s="86">
        <v>9</v>
      </c>
      <c r="AP32" s="24">
        <v>0.32</v>
      </c>
      <c r="AQ32" s="85">
        <v>3.8E-3</v>
      </c>
      <c r="AR32" s="91">
        <v>0.2</v>
      </c>
      <c r="AS32" s="86">
        <v>9</v>
      </c>
      <c r="AT32" s="24">
        <v>0.32</v>
      </c>
      <c r="AU32" s="85">
        <v>3.8E-3</v>
      </c>
      <c r="AV32" s="91">
        <v>0.2</v>
      </c>
      <c r="AW32" s="86">
        <v>9</v>
      </c>
      <c r="AX32" s="24">
        <v>0.32</v>
      </c>
      <c r="AY32" s="85">
        <v>3.8E-3</v>
      </c>
      <c r="AZ32" s="91">
        <v>0.2</v>
      </c>
      <c r="BA32" s="86">
        <v>9</v>
      </c>
      <c r="BB32" s="24">
        <v>0.32</v>
      </c>
      <c r="BC32" s="85">
        <v>3.8E-3</v>
      </c>
      <c r="BD32" s="91">
        <v>0.2</v>
      </c>
      <c r="BE32" s="86">
        <v>9</v>
      </c>
      <c r="BF32" s="24">
        <v>0.32</v>
      </c>
      <c r="BG32" s="85">
        <v>3.8E-3</v>
      </c>
      <c r="BH32" s="91">
        <v>0.2</v>
      </c>
      <c r="BI32" s="86">
        <v>9</v>
      </c>
      <c r="BJ32" s="24">
        <v>0.32</v>
      </c>
      <c r="BK32" s="85">
        <v>3.8E-3</v>
      </c>
      <c r="BL32" s="91">
        <v>0.2</v>
      </c>
      <c r="BM32" s="86">
        <v>9</v>
      </c>
      <c r="BN32" s="24">
        <v>0.32</v>
      </c>
      <c r="BO32" s="85">
        <v>3.8E-3</v>
      </c>
      <c r="BP32" s="91">
        <v>0.2</v>
      </c>
      <c r="BQ32" s="86">
        <v>9</v>
      </c>
      <c r="BR32" s="24">
        <v>0.32</v>
      </c>
      <c r="BS32" s="85">
        <v>3.8E-3</v>
      </c>
      <c r="BT32" s="91">
        <v>0.2</v>
      </c>
      <c r="BU32" s="86">
        <v>9</v>
      </c>
      <c r="BV32" s="24">
        <v>0.32</v>
      </c>
      <c r="BW32" s="85">
        <v>3.8E-3</v>
      </c>
      <c r="BX32" s="91">
        <v>0.2</v>
      </c>
      <c r="BY32" s="86">
        <v>9</v>
      </c>
      <c r="BZ32" s="24">
        <v>0.32</v>
      </c>
      <c r="CA32" s="85">
        <v>3.8E-3</v>
      </c>
      <c r="CB32" s="91">
        <v>0.2</v>
      </c>
      <c r="CC32" s="86">
        <v>9</v>
      </c>
      <c r="CD32" s="24">
        <v>0.32</v>
      </c>
      <c r="CE32" s="85">
        <v>3.8E-3</v>
      </c>
      <c r="CF32" s="91">
        <v>0.2</v>
      </c>
      <c r="CG32" s="86">
        <v>9</v>
      </c>
      <c r="CH32" s="24">
        <v>0.32</v>
      </c>
      <c r="CI32" s="85">
        <v>3.8E-3</v>
      </c>
      <c r="CJ32" s="91">
        <v>0.2</v>
      </c>
      <c r="CK32" s="86">
        <v>9</v>
      </c>
      <c r="CL32" s="24">
        <v>0.32</v>
      </c>
      <c r="CM32" s="85">
        <v>3.8E-3</v>
      </c>
      <c r="CN32" s="91">
        <v>0.2</v>
      </c>
      <c r="CO32" s="86">
        <v>9</v>
      </c>
      <c r="CP32" s="24">
        <v>0.32</v>
      </c>
      <c r="CQ32" s="85">
        <v>3.8E-3</v>
      </c>
      <c r="CR32" s="91">
        <v>0.2</v>
      </c>
      <c r="CS32" s="86">
        <v>9</v>
      </c>
      <c r="CT32" s="24">
        <v>0.32</v>
      </c>
      <c r="CU32" s="85">
        <v>3.8E-3</v>
      </c>
      <c r="CV32" s="91">
        <v>0.2</v>
      </c>
      <c r="CW32" s="86">
        <v>9</v>
      </c>
      <c r="CX32" s="24">
        <v>0.32</v>
      </c>
      <c r="CY32" s="85">
        <v>3.8E-3</v>
      </c>
      <c r="CZ32" s="91">
        <v>0.2</v>
      </c>
      <c r="DA32" s="86">
        <v>9</v>
      </c>
      <c r="DB32" s="24">
        <v>0.32</v>
      </c>
      <c r="DC32" s="85">
        <v>3.8E-3</v>
      </c>
      <c r="DD32" s="91">
        <v>0.2</v>
      </c>
      <c r="DE32" s="86">
        <v>9</v>
      </c>
      <c r="DF32" s="24">
        <v>0.32</v>
      </c>
      <c r="DG32" s="85">
        <v>3.8E-3</v>
      </c>
      <c r="DH32" s="91">
        <v>0.2</v>
      </c>
      <c r="DI32" s="86">
        <v>9</v>
      </c>
      <c r="DJ32" s="24">
        <v>0.32</v>
      </c>
      <c r="DK32" s="85">
        <v>3.8E-3</v>
      </c>
      <c r="DL32" s="91">
        <v>0.2</v>
      </c>
      <c r="DM32" s="86">
        <v>9</v>
      </c>
      <c r="DN32" s="24">
        <v>0.32</v>
      </c>
      <c r="DO32" s="85">
        <v>3.8E-3</v>
      </c>
      <c r="DP32" s="91">
        <v>0.2</v>
      </c>
      <c r="DQ32" s="86">
        <v>9</v>
      </c>
    </row>
    <row r="33" spans="1:121" x14ac:dyDescent="0.2">
      <c r="A33" s="21" t="s">
        <v>33</v>
      </c>
      <c r="B33" s="24">
        <v>0.33</v>
      </c>
      <c r="C33" s="85">
        <v>1E-3</v>
      </c>
      <c r="D33" s="91">
        <v>0.1</v>
      </c>
      <c r="E33" s="86">
        <v>108</v>
      </c>
      <c r="F33" s="24">
        <v>0.33</v>
      </c>
      <c r="G33" s="85">
        <v>1E-3</v>
      </c>
      <c r="H33" s="91">
        <v>0.1</v>
      </c>
      <c r="I33" s="86">
        <v>108</v>
      </c>
      <c r="J33" s="24">
        <v>0.33</v>
      </c>
      <c r="K33" s="85">
        <v>1E-3</v>
      </c>
      <c r="L33" s="91">
        <v>0.1</v>
      </c>
      <c r="M33" s="86">
        <v>108</v>
      </c>
      <c r="N33" s="24">
        <v>0.33</v>
      </c>
      <c r="O33" s="85">
        <v>1E-3</v>
      </c>
      <c r="P33" s="91">
        <v>0.1</v>
      </c>
      <c r="Q33" s="86">
        <v>108</v>
      </c>
      <c r="R33" s="24">
        <v>0.33</v>
      </c>
      <c r="S33" s="85">
        <v>1E-3</v>
      </c>
      <c r="T33" s="91">
        <v>0.1</v>
      </c>
      <c r="U33" s="86">
        <v>108</v>
      </c>
      <c r="V33" s="24">
        <v>0.33</v>
      </c>
      <c r="W33" s="85">
        <v>1E-3</v>
      </c>
      <c r="X33" s="91">
        <v>0.1</v>
      </c>
      <c r="Y33" s="86">
        <v>108</v>
      </c>
      <c r="Z33" s="24">
        <v>0.33</v>
      </c>
      <c r="AA33" s="85">
        <v>1E-3</v>
      </c>
      <c r="AB33" s="91">
        <v>0.1</v>
      </c>
      <c r="AC33" s="86">
        <v>108</v>
      </c>
      <c r="AD33" s="24">
        <v>0.33</v>
      </c>
      <c r="AE33" s="85">
        <v>1E-3</v>
      </c>
      <c r="AF33" s="91">
        <v>0.1</v>
      </c>
      <c r="AG33" s="86">
        <v>108</v>
      </c>
      <c r="AH33" s="24">
        <v>0.33</v>
      </c>
      <c r="AI33" s="85">
        <v>1E-3</v>
      </c>
      <c r="AJ33" s="91">
        <v>0.1</v>
      </c>
      <c r="AK33" s="86">
        <v>108</v>
      </c>
      <c r="AL33" s="24">
        <v>0.33</v>
      </c>
      <c r="AM33" s="85">
        <v>1E-3</v>
      </c>
      <c r="AN33" s="91">
        <v>0.1</v>
      </c>
      <c r="AO33" s="86">
        <v>108</v>
      </c>
      <c r="AP33" s="24">
        <v>0.33</v>
      </c>
      <c r="AQ33" s="85">
        <v>1E-3</v>
      </c>
      <c r="AR33" s="91">
        <v>0.1</v>
      </c>
      <c r="AS33" s="86">
        <v>108</v>
      </c>
      <c r="AT33" s="24">
        <v>0.33</v>
      </c>
      <c r="AU33" s="85">
        <v>1E-3</v>
      </c>
      <c r="AV33" s="91">
        <v>0.1</v>
      </c>
      <c r="AW33" s="86">
        <v>108</v>
      </c>
      <c r="AX33" s="24">
        <v>0.33</v>
      </c>
      <c r="AY33" s="85">
        <v>1E-3</v>
      </c>
      <c r="AZ33" s="91">
        <v>0.1</v>
      </c>
      <c r="BA33" s="86">
        <v>108</v>
      </c>
      <c r="BB33" s="24">
        <v>0.33</v>
      </c>
      <c r="BC33" s="85">
        <v>1E-3</v>
      </c>
      <c r="BD33" s="91">
        <v>0.1</v>
      </c>
      <c r="BE33" s="86">
        <v>108</v>
      </c>
      <c r="BF33" s="24">
        <v>0.33</v>
      </c>
      <c r="BG33" s="85">
        <v>1E-3</v>
      </c>
      <c r="BH33" s="91">
        <v>0.1</v>
      </c>
      <c r="BI33" s="86">
        <v>108</v>
      </c>
      <c r="BJ33" s="24">
        <v>0.33</v>
      </c>
      <c r="BK33" s="85">
        <v>1E-3</v>
      </c>
      <c r="BL33" s="91">
        <v>0.1</v>
      </c>
      <c r="BM33" s="86">
        <v>108</v>
      </c>
      <c r="BN33" s="24">
        <v>0.33</v>
      </c>
      <c r="BO33" s="85">
        <v>1E-3</v>
      </c>
      <c r="BP33" s="91">
        <v>0.1</v>
      </c>
      <c r="BQ33" s="86">
        <v>108</v>
      </c>
      <c r="BR33" s="24">
        <v>0.33</v>
      </c>
      <c r="BS33" s="85">
        <v>1E-3</v>
      </c>
      <c r="BT33" s="91">
        <v>0.1</v>
      </c>
      <c r="BU33" s="86">
        <v>108</v>
      </c>
      <c r="BV33" s="24">
        <v>0.33</v>
      </c>
      <c r="BW33" s="85">
        <v>1E-3</v>
      </c>
      <c r="BX33" s="91">
        <v>0.1</v>
      </c>
      <c r="BY33" s="86">
        <v>108</v>
      </c>
      <c r="BZ33" s="24">
        <v>0.33</v>
      </c>
      <c r="CA33" s="85">
        <v>1E-3</v>
      </c>
      <c r="CB33" s="91">
        <v>0.1</v>
      </c>
      <c r="CC33" s="86">
        <v>108</v>
      </c>
      <c r="CD33" s="24">
        <v>0.33</v>
      </c>
      <c r="CE33" s="85">
        <v>1E-3</v>
      </c>
      <c r="CF33" s="91">
        <v>0.1</v>
      </c>
      <c r="CG33" s="86">
        <v>108</v>
      </c>
      <c r="CH33" s="24">
        <v>0.33</v>
      </c>
      <c r="CI33" s="85">
        <v>1E-3</v>
      </c>
      <c r="CJ33" s="91">
        <v>0.1</v>
      </c>
      <c r="CK33" s="86">
        <v>108</v>
      </c>
      <c r="CL33" s="24">
        <v>0.33</v>
      </c>
      <c r="CM33" s="85">
        <v>1E-3</v>
      </c>
      <c r="CN33" s="91">
        <v>0.1</v>
      </c>
      <c r="CO33" s="86">
        <v>108</v>
      </c>
      <c r="CP33" s="24">
        <v>0.33</v>
      </c>
      <c r="CQ33" s="85">
        <v>1E-3</v>
      </c>
      <c r="CR33" s="91">
        <v>0.1</v>
      </c>
      <c r="CS33" s="86">
        <v>108</v>
      </c>
      <c r="CT33" s="24">
        <v>0.33</v>
      </c>
      <c r="CU33" s="85">
        <v>1E-3</v>
      </c>
      <c r="CV33" s="91">
        <v>0.1</v>
      </c>
      <c r="CW33" s="86">
        <v>108</v>
      </c>
      <c r="CX33" s="24">
        <v>0.33</v>
      </c>
      <c r="CY33" s="85">
        <v>1E-3</v>
      </c>
      <c r="CZ33" s="91">
        <v>0.1</v>
      </c>
      <c r="DA33" s="86">
        <v>108</v>
      </c>
      <c r="DB33" s="24">
        <v>0.33</v>
      </c>
      <c r="DC33" s="85">
        <v>1E-3</v>
      </c>
      <c r="DD33" s="91">
        <v>0.1</v>
      </c>
      <c r="DE33" s="86">
        <v>108</v>
      </c>
      <c r="DF33" s="24">
        <v>0.33</v>
      </c>
      <c r="DG33" s="85">
        <v>1E-3</v>
      </c>
      <c r="DH33" s="91">
        <v>0.1</v>
      </c>
      <c r="DI33" s="86">
        <v>108</v>
      </c>
      <c r="DJ33" s="24">
        <v>0.33</v>
      </c>
      <c r="DK33" s="85">
        <v>1E-3</v>
      </c>
      <c r="DL33" s="91">
        <v>0.1</v>
      </c>
      <c r="DM33" s="86">
        <v>108</v>
      </c>
      <c r="DN33" s="24">
        <v>0.33</v>
      </c>
      <c r="DO33" s="85">
        <v>1E-3</v>
      </c>
      <c r="DP33" s="91">
        <v>0.1</v>
      </c>
      <c r="DQ33" s="86">
        <v>108</v>
      </c>
    </row>
    <row r="34" spans="1:121" x14ac:dyDescent="0.2">
      <c r="A34" s="21" t="s">
        <v>34</v>
      </c>
      <c r="B34" s="24">
        <v>0.32</v>
      </c>
      <c r="C34" s="85">
        <v>3.0000000000000001E-3</v>
      </c>
      <c r="D34" s="91">
        <v>0.2</v>
      </c>
      <c r="E34" s="86"/>
      <c r="F34" s="24">
        <v>0.32</v>
      </c>
      <c r="G34" s="85">
        <v>3.0000000000000001E-3</v>
      </c>
      <c r="H34" s="91">
        <v>0.2</v>
      </c>
      <c r="I34" s="86"/>
      <c r="J34" s="24">
        <v>0.32</v>
      </c>
      <c r="K34" s="85">
        <v>3.0000000000000001E-3</v>
      </c>
      <c r="L34" s="91">
        <v>0.2</v>
      </c>
      <c r="M34" s="86"/>
      <c r="N34" s="24">
        <v>0.32</v>
      </c>
      <c r="O34" s="85">
        <v>3.0000000000000001E-3</v>
      </c>
      <c r="P34" s="91">
        <v>0.2</v>
      </c>
      <c r="Q34" s="86"/>
      <c r="R34" s="24">
        <v>0.32</v>
      </c>
      <c r="S34" s="85">
        <v>3.0000000000000001E-3</v>
      </c>
      <c r="T34" s="91">
        <v>0.2</v>
      </c>
      <c r="U34" s="86"/>
      <c r="V34" s="24">
        <v>0.32</v>
      </c>
      <c r="W34" s="85">
        <v>3.0000000000000001E-3</v>
      </c>
      <c r="X34" s="91">
        <v>0.2</v>
      </c>
      <c r="Y34" s="86"/>
      <c r="Z34" s="24">
        <v>0.32</v>
      </c>
      <c r="AA34" s="85">
        <v>3.0000000000000001E-3</v>
      </c>
      <c r="AB34" s="91">
        <v>0.2</v>
      </c>
      <c r="AC34" s="86"/>
      <c r="AD34" s="24">
        <v>0.32</v>
      </c>
      <c r="AE34" s="85">
        <v>3.0000000000000001E-3</v>
      </c>
      <c r="AF34" s="91">
        <v>0.2</v>
      </c>
      <c r="AG34" s="86"/>
      <c r="AH34" s="24">
        <v>0.32</v>
      </c>
      <c r="AI34" s="85">
        <v>3.0000000000000001E-3</v>
      </c>
      <c r="AJ34" s="91">
        <v>0.2</v>
      </c>
      <c r="AK34" s="86"/>
      <c r="AL34" s="24">
        <v>0.32</v>
      </c>
      <c r="AM34" s="85">
        <v>3.0000000000000001E-3</v>
      </c>
      <c r="AN34" s="91">
        <v>0.2</v>
      </c>
      <c r="AO34" s="86"/>
      <c r="AP34" s="24">
        <v>0.32</v>
      </c>
      <c r="AQ34" s="85">
        <v>3.0000000000000001E-3</v>
      </c>
      <c r="AR34" s="91">
        <v>0.2</v>
      </c>
      <c r="AS34" s="86"/>
      <c r="AT34" s="24">
        <v>0.32</v>
      </c>
      <c r="AU34" s="85">
        <v>3.0000000000000001E-3</v>
      </c>
      <c r="AV34" s="91">
        <v>0.2</v>
      </c>
      <c r="AW34" s="86"/>
      <c r="AX34" s="24">
        <v>0.32</v>
      </c>
      <c r="AY34" s="85">
        <v>3.0000000000000001E-3</v>
      </c>
      <c r="AZ34" s="91">
        <v>0.2</v>
      </c>
      <c r="BA34" s="86"/>
      <c r="BB34" s="24">
        <v>0.32</v>
      </c>
      <c r="BC34" s="85">
        <v>3.0000000000000001E-3</v>
      </c>
      <c r="BD34" s="91">
        <v>0.2</v>
      </c>
      <c r="BE34" s="86"/>
      <c r="BF34" s="24">
        <v>0.32</v>
      </c>
      <c r="BG34" s="85">
        <v>3.0000000000000001E-3</v>
      </c>
      <c r="BH34" s="91">
        <v>0.2</v>
      </c>
      <c r="BI34" s="86"/>
      <c r="BJ34" s="24">
        <v>0.32</v>
      </c>
      <c r="BK34" s="85">
        <v>3.0000000000000001E-3</v>
      </c>
      <c r="BL34" s="91">
        <v>0.2</v>
      </c>
      <c r="BM34" s="86"/>
      <c r="BN34" s="24">
        <v>0.32</v>
      </c>
      <c r="BO34" s="85">
        <v>3.0000000000000001E-3</v>
      </c>
      <c r="BP34" s="91">
        <v>0.2</v>
      </c>
      <c r="BQ34" s="86"/>
      <c r="BR34" s="24">
        <v>0.32</v>
      </c>
      <c r="BS34" s="85">
        <v>3.0000000000000001E-3</v>
      </c>
      <c r="BT34" s="91">
        <v>0.2</v>
      </c>
      <c r="BU34" s="86"/>
      <c r="BV34" s="24">
        <v>0.32</v>
      </c>
      <c r="BW34" s="85">
        <v>3.0000000000000001E-3</v>
      </c>
      <c r="BX34" s="91">
        <v>0.2</v>
      </c>
      <c r="BY34" s="86"/>
      <c r="BZ34" s="24">
        <v>0.32</v>
      </c>
      <c r="CA34" s="85">
        <v>3.0000000000000001E-3</v>
      </c>
      <c r="CB34" s="91">
        <v>0.2</v>
      </c>
      <c r="CC34" s="86"/>
      <c r="CD34" s="24">
        <v>0.32</v>
      </c>
      <c r="CE34" s="85">
        <v>3.0000000000000001E-3</v>
      </c>
      <c r="CF34" s="91">
        <v>0.2</v>
      </c>
      <c r="CG34" s="86"/>
      <c r="CH34" s="24">
        <v>0.32</v>
      </c>
      <c r="CI34" s="85">
        <v>3.0000000000000001E-3</v>
      </c>
      <c r="CJ34" s="91">
        <v>0.2</v>
      </c>
      <c r="CK34" s="86"/>
      <c r="CL34" s="24">
        <v>0.32</v>
      </c>
      <c r="CM34" s="85">
        <v>3.0000000000000001E-3</v>
      </c>
      <c r="CN34" s="91">
        <v>0.2</v>
      </c>
      <c r="CO34" s="86"/>
      <c r="CP34" s="24">
        <v>0.32</v>
      </c>
      <c r="CQ34" s="85">
        <v>3.0000000000000001E-3</v>
      </c>
      <c r="CR34" s="91">
        <v>0.2</v>
      </c>
      <c r="CS34" s="86"/>
      <c r="CT34" s="24">
        <v>0.32</v>
      </c>
      <c r="CU34" s="85">
        <v>3.0000000000000001E-3</v>
      </c>
      <c r="CV34" s="91">
        <v>0.2</v>
      </c>
      <c r="CW34" s="86"/>
      <c r="CX34" s="24">
        <v>0.32</v>
      </c>
      <c r="CY34" s="85">
        <v>3.0000000000000001E-3</v>
      </c>
      <c r="CZ34" s="91">
        <v>0.2</v>
      </c>
      <c r="DA34" s="86"/>
      <c r="DB34" s="24">
        <v>0.32</v>
      </c>
      <c r="DC34" s="85">
        <v>3.0000000000000001E-3</v>
      </c>
      <c r="DD34" s="91">
        <v>0.2</v>
      </c>
      <c r="DE34" s="86"/>
      <c r="DF34" s="24">
        <v>0.32</v>
      </c>
      <c r="DG34" s="85">
        <v>3.0000000000000001E-3</v>
      </c>
      <c r="DH34" s="91">
        <v>0.2</v>
      </c>
      <c r="DI34" s="86"/>
      <c r="DJ34" s="24">
        <v>0.32</v>
      </c>
      <c r="DK34" s="85">
        <v>3.0000000000000001E-3</v>
      </c>
      <c r="DL34" s="91">
        <v>0.2</v>
      </c>
      <c r="DM34" s="86"/>
      <c r="DN34" s="24">
        <v>0.32</v>
      </c>
      <c r="DO34" s="85">
        <v>3.0000000000000001E-3</v>
      </c>
      <c r="DP34" s="91">
        <v>0.2</v>
      </c>
      <c r="DQ34" s="86"/>
    </row>
    <row r="35" spans="1:121" x14ac:dyDescent="0.2">
      <c r="A35" s="21" t="s">
        <v>35</v>
      </c>
      <c r="B35" s="24">
        <v>0.31</v>
      </c>
      <c r="C35" s="85">
        <v>3.0000000000000001E-3</v>
      </c>
      <c r="D35" s="91">
        <v>0.05</v>
      </c>
      <c r="E35" s="86">
        <v>162</v>
      </c>
      <c r="F35" s="24">
        <v>0.31</v>
      </c>
      <c r="G35" s="85">
        <v>3.0000000000000001E-3</v>
      </c>
      <c r="H35" s="91">
        <v>0.05</v>
      </c>
      <c r="I35" s="86">
        <v>162</v>
      </c>
      <c r="J35" s="24">
        <v>0.31</v>
      </c>
      <c r="K35" s="85">
        <v>3.0000000000000001E-3</v>
      </c>
      <c r="L35" s="91">
        <v>0.05</v>
      </c>
      <c r="M35" s="86">
        <v>162</v>
      </c>
      <c r="N35" s="24">
        <v>0.31</v>
      </c>
      <c r="O35" s="85">
        <v>3.0000000000000001E-3</v>
      </c>
      <c r="P35" s="91">
        <v>0.05</v>
      </c>
      <c r="Q35" s="86">
        <v>162</v>
      </c>
      <c r="R35" s="24">
        <v>0.31</v>
      </c>
      <c r="S35" s="85">
        <v>3.0000000000000001E-3</v>
      </c>
      <c r="T35" s="91">
        <v>0.05</v>
      </c>
      <c r="U35" s="86">
        <v>162</v>
      </c>
      <c r="V35" s="24">
        <v>0.31</v>
      </c>
      <c r="W35" s="85">
        <v>3.0000000000000001E-3</v>
      </c>
      <c r="X35" s="91">
        <v>0.05</v>
      </c>
      <c r="Y35" s="86">
        <v>162</v>
      </c>
      <c r="Z35" s="24">
        <v>0.31</v>
      </c>
      <c r="AA35" s="85">
        <v>3.0000000000000001E-3</v>
      </c>
      <c r="AB35" s="91">
        <v>0.05</v>
      </c>
      <c r="AC35" s="86">
        <v>162</v>
      </c>
      <c r="AD35" s="24">
        <v>0.31</v>
      </c>
      <c r="AE35" s="85">
        <v>3.0000000000000001E-3</v>
      </c>
      <c r="AF35" s="91">
        <v>0.05</v>
      </c>
      <c r="AG35" s="86">
        <v>162</v>
      </c>
      <c r="AH35" s="24">
        <v>0.31</v>
      </c>
      <c r="AI35" s="85">
        <v>3.0000000000000001E-3</v>
      </c>
      <c r="AJ35" s="91">
        <v>0.05</v>
      </c>
      <c r="AK35" s="86">
        <v>162</v>
      </c>
      <c r="AL35" s="24">
        <v>0.31</v>
      </c>
      <c r="AM35" s="85">
        <v>3.0000000000000001E-3</v>
      </c>
      <c r="AN35" s="91">
        <v>0.05</v>
      </c>
      <c r="AO35" s="86">
        <v>162</v>
      </c>
      <c r="AP35" s="24">
        <v>0.31</v>
      </c>
      <c r="AQ35" s="85">
        <v>3.0000000000000001E-3</v>
      </c>
      <c r="AR35" s="91">
        <v>0.05</v>
      </c>
      <c r="AS35" s="86">
        <v>162</v>
      </c>
      <c r="AT35" s="24">
        <v>0.31</v>
      </c>
      <c r="AU35" s="85">
        <v>3.0000000000000001E-3</v>
      </c>
      <c r="AV35" s="91">
        <v>0.05</v>
      </c>
      <c r="AW35" s="86">
        <v>162</v>
      </c>
      <c r="AX35" s="24">
        <v>0.31</v>
      </c>
      <c r="AY35" s="85">
        <v>3.0000000000000001E-3</v>
      </c>
      <c r="AZ35" s="91">
        <v>0.05</v>
      </c>
      <c r="BA35" s="86">
        <v>162</v>
      </c>
      <c r="BB35" s="24">
        <v>0.31</v>
      </c>
      <c r="BC35" s="85">
        <v>3.0000000000000001E-3</v>
      </c>
      <c r="BD35" s="91">
        <v>0.05</v>
      </c>
      <c r="BE35" s="86">
        <v>162</v>
      </c>
      <c r="BF35" s="24">
        <v>0.31</v>
      </c>
      <c r="BG35" s="85">
        <v>3.0000000000000001E-3</v>
      </c>
      <c r="BH35" s="91">
        <v>0.05</v>
      </c>
      <c r="BI35" s="86">
        <v>162</v>
      </c>
      <c r="BJ35" s="24">
        <v>0.31</v>
      </c>
      <c r="BK35" s="85">
        <v>3.0000000000000001E-3</v>
      </c>
      <c r="BL35" s="91">
        <v>0.05</v>
      </c>
      <c r="BM35" s="86">
        <v>162</v>
      </c>
      <c r="BN35" s="24">
        <v>0.31</v>
      </c>
      <c r="BO35" s="85">
        <v>3.0000000000000001E-3</v>
      </c>
      <c r="BP35" s="91">
        <v>0.05</v>
      </c>
      <c r="BQ35" s="86">
        <v>162</v>
      </c>
      <c r="BR35" s="24">
        <v>0.31</v>
      </c>
      <c r="BS35" s="85">
        <v>3.0000000000000001E-3</v>
      </c>
      <c r="BT35" s="91">
        <v>0.05</v>
      </c>
      <c r="BU35" s="86">
        <v>162</v>
      </c>
      <c r="BV35" s="24">
        <v>0.31</v>
      </c>
      <c r="BW35" s="85">
        <v>3.0000000000000001E-3</v>
      </c>
      <c r="BX35" s="91">
        <v>0.05</v>
      </c>
      <c r="BY35" s="86">
        <v>162</v>
      </c>
      <c r="BZ35" s="24">
        <v>0.31</v>
      </c>
      <c r="CA35" s="85">
        <v>3.0000000000000001E-3</v>
      </c>
      <c r="CB35" s="91">
        <v>0.05</v>
      </c>
      <c r="CC35" s="86">
        <v>162</v>
      </c>
      <c r="CD35" s="24">
        <v>0.31</v>
      </c>
      <c r="CE35" s="85">
        <v>3.0000000000000001E-3</v>
      </c>
      <c r="CF35" s="91">
        <v>0.05</v>
      </c>
      <c r="CG35" s="86">
        <v>162</v>
      </c>
      <c r="CH35" s="24">
        <v>0.31</v>
      </c>
      <c r="CI35" s="85">
        <v>3.0000000000000001E-3</v>
      </c>
      <c r="CJ35" s="91">
        <v>0.05</v>
      </c>
      <c r="CK35" s="86">
        <v>162</v>
      </c>
      <c r="CL35" s="24">
        <v>0.31</v>
      </c>
      <c r="CM35" s="85">
        <v>3.0000000000000001E-3</v>
      </c>
      <c r="CN35" s="91">
        <v>0.05</v>
      </c>
      <c r="CO35" s="86">
        <v>162</v>
      </c>
      <c r="CP35" s="24">
        <v>0.31</v>
      </c>
      <c r="CQ35" s="85">
        <v>3.0000000000000001E-3</v>
      </c>
      <c r="CR35" s="91">
        <v>0.05</v>
      </c>
      <c r="CS35" s="86">
        <v>162</v>
      </c>
      <c r="CT35" s="24">
        <v>0.31</v>
      </c>
      <c r="CU35" s="85">
        <v>3.0000000000000001E-3</v>
      </c>
      <c r="CV35" s="91">
        <v>0.05</v>
      </c>
      <c r="CW35" s="86">
        <v>162</v>
      </c>
      <c r="CX35" s="24">
        <v>0.31</v>
      </c>
      <c r="CY35" s="85">
        <v>3.0000000000000001E-3</v>
      </c>
      <c r="CZ35" s="91">
        <v>0.05</v>
      </c>
      <c r="DA35" s="86">
        <v>162</v>
      </c>
      <c r="DB35" s="24">
        <v>0.31</v>
      </c>
      <c r="DC35" s="85">
        <v>3.0000000000000001E-3</v>
      </c>
      <c r="DD35" s="91">
        <v>0.05</v>
      </c>
      <c r="DE35" s="86">
        <v>162</v>
      </c>
      <c r="DF35" s="24">
        <v>0.31</v>
      </c>
      <c r="DG35" s="85">
        <v>3.0000000000000001E-3</v>
      </c>
      <c r="DH35" s="91">
        <v>0.05</v>
      </c>
      <c r="DI35" s="86">
        <v>162</v>
      </c>
      <c r="DJ35" s="24">
        <v>0.31</v>
      </c>
      <c r="DK35" s="85">
        <v>3.0000000000000001E-3</v>
      </c>
      <c r="DL35" s="91">
        <v>0.05</v>
      </c>
      <c r="DM35" s="86">
        <v>162</v>
      </c>
      <c r="DN35" s="24">
        <v>0.31</v>
      </c>
      <c r="DO35" s="85">
        <v>3.0000000000000001E-3</v>
      </c>
      <c r="DP35" s="91">
        <v>0.05</v>
      </c>
      <c r="DQ35" s="86">
        <v>162</v>
      </c>
    </row>
    <row r="36" spans="1:121" x14ac:dyDescent="0.2">
      <c r="A36" s="21" t="s">
        <v>36</v>
      </c>
      <c r="B36" s="24">
        <v>0.3</v>
      </c>
      <c r="C36" s="85">
        <v>2.9999999999999997E-4</v>
      </c>
      <c r="D36" s="91">
        <v>0.05</v>
      </c>
      <c r="E36" s="86">
        <v>47</v>
      </c>
      <c r="F36" s="24">
        <v>0.3</v>
      </c>
      <c r="G36" s="85">
        <v>2.9999999999999997E-4</v>
      </c>
      <c r="H36" s="91">
        <v>0.05</v>
      </c>
      <c r="I36" s="86">
        <v>47</v>
      </c>
      <c r="J36" s="24">
        <v>0.3</v>
      </c>
      <c r="K36" s="85">
        <v>2.9999999999999997E-4</v>
      </c>
      <c r="L36" s="91">
        <v>0.05</v>
      </c>
      <c r="M36" s="86">
        <v>47</v>
      </c>
      <c r="N36" s="24">
        <v>0.3</v>
      </c>
      <c r="O36" s="85">
        <v>2.9999999999999997E-4</v>
      </c>
      <c r="P36" s="91">
        <v>0.05</v>
      </c>
      <c r="Q36" s="86">
        <v>47</v>
      </c>
      <c r="R36" s="24">
        <v>0.3</v>
      </c>
      <c r="S36" s="85">
        <v>2.9999999999999997E-4</v>
      </c>
      <c r="T36" s="91">
        <v>0.05</v>
      </c>
      <c r="U36" s="86">
        <v>47</v>
      </c>
      <c r="V36" s="24">
        <v>0.3</v>
      </c>
      <c r="W36" s="85">
        <v>2.9999999999999997E-4</v>
      </c>
      <c r="X36" s="91">
        <v>0.05</v>
      </c>
      <c r="Y36" s="86">
        <v>47</v>
      </c>
      <c r="Z36" s="24">
        <v>0.3</v>
      </c>
      <c r="AA36" s="85">
        <v>2.9999999999999997E-4</v>
      </c>
      <c r="AB36" s="91">
        <v>0.05</v>
      </c>
      <c r="AC36" s="86">
        <v>47</v>
      </c>
      <c r="AD36" s="24">
        <v>0.3</v>
      </c>
      <c r="AE36" s="85">
        <v>2.9999999999999997E-4</v>
      </c>
      <c r="AF36" s="91">
        <v>0.05</v>
      </c>
      <c r="AG36" s="86">
        <v>47</v>
      </c>
      <c r="AH36" s="24">
        <v>0.3</v>
      </c>
      <c r="AI36" s="85">
        <v>2.9999999999999997E-4</v>
      </c>
      <c r="AJ36" s="91">
        <v>0.05</v>
      </c>
      <c r="AK36" s="86">
        <v>47</v>
      </c>
      <c r="AL36" s="24">
        <v>0.3</v>
      </c>
      <c r="AM36" s="85">
        <v>2.9999999999999997E-4</v>
      </c>
      <c r="AN36" s="91">
        <v>0.05</v>
      </c>
      <c r="AO36" s="86">
        <v>47</v>
      </c>
      <c r="AP36" s="24">
        <v>0.3</v>
      </c>
      <c r="AQ36" s="85">
        <v>2.9999999999999997E-4</v>
      </c>
      <c r="AR36" s="91">
        <v>0.05</v>
      </c>
      <c r="AS36" s="86">
        <v>47</v>
      </c>
      <c r="AT36" s="24">
        <v>0.3</v>
      </c>
      <c r="AU36" s="85">
        <v>2.9999999999999997E-4</v>
      </c>
      <c r="AV36" s="91">
        <v>0.05</v>
      </c>
      <c r="AW36" s="86">
        <v>47</v>
      </c>
      <c r="AX36" s="24">
        <v>0.3</v>
      </c>
      <c r="AY36" s="85">
        <v>2.9999999999999997E-4</v>
      </c>
      <c r="AZ36" s="91">
        <v>0.05</v>
      </c>
      <c r="BA36" s="86">
        <v>47</v>
      </c>
      <c r="BB36" s="24">
        <v>0.3</v>
      </c>
      <c r="BC36" s="85">
        <v>2.9999999999999997E-4</v>
      </c>
      <c r="BD36" s="91">
        <v>0.05</v>
      </c>
      <c r="BE36" s="86">
        <v>47</v>
      </c>
      <c r="BF36" s="24">
        <v>0.3</v>
      </c>
      <c r="BG36" s="85">
        <v>2.9999999999999997E-4</v>
      </c>
      <c r="BH36" s="91">
        <v>0.05</v>
      </c>
      <c r="BI36" s="86">
        <v>47</v>
      </c>
      <c r="BJ36" s="24">
        <v>0.3</v>
      </c>
      <c r="BK36" s="85">
        <v>2.9999999999999997E-4</v>
      </c>
      <c r="BL36" s="91">
        <v>0.05</v>
      </c>
      <c r="BM36" s="86">
        <v>47</v>
      </c>
      <c r="BN36" s="24">
        <v>0.3</v>
      </c>
      <c r="BO36" s="85">
        <v>2.9999999999999997E-4</v>
      </c>
      <c r="BP36" s="91">
        <v>0.05</v>
      </c>
      <c r="BQ36" s="86">
        <v>47</v>
      </c>
      <c r="BR36" s="24">
        <v>0.3</v>
      </c>
      <c r="BS36" s="85">
        <v>2.9999999999999997E-4</v>
      </c>
      <c r="BT36" s="91">
        <v>0.05</v>
      </c>
      <c r="BU36" s="86">
        <v>47</v>
      </c>
      <c r="BV36" s="24">
        <v>0.3</v>
      </c>
      <c r="BW36" s="85">
        <v>2.9999999999999997E-4</v>
      </c>
      <c r="BX36" s="91">
        <v>0.05</v>
      </c>
      <c r="BY36" s="86">
        <v>47</v>
      </c>
      <c r="BZ36" s="24">
        <v>0.3</v>
      </c>
      <c r="CA36" s="85">
        <v>2.9999999999999997E-4</v>
      </c>
      <c r="CB36" s="91">
        <v>0.05</v>
      </c>
      <c r="CC36" s="86">
        <v>47</v>
      </c>
      <c r="CD36" s="24">
        <v>0.3</v>
      </c>
      <c r="CE36" s="85">
        <v>2.9999999999999997E-4</v>
      </c>
      <c r="CF36" s="91">
        <v>0.05</v>
      </c>
      <c r="CG36" s="86">
        <v>47</v>
      </c>
      <c r="CH36" s="24">
        <v>0.3</v>
      </c>
      <c r="CI36" s="85">
        <v>2.9999999999999997E-4</v>
      </c>
      <c r="CJ36" s="91">
        <v>0.05</v>
      </c>
      <c r="CK36" s="86">
        <v>47</v>
      </c>
      <c r="CL36" s="24">
        <v>0.3</v>
      </c>
      <c r="CM36" s="85">
        <v>2.9999999999999997E-4</v>
      </c>
      <c r="CN36" s="91">
        <v>0.05</v>
      </c>
      <c r="CO36" s="86">
        <v>47</v>
      </c>
      <c r="CP36" s="24">
        <v>0.3</v>
      </c>
      <c r="CQ36" s="85">
        <v>2.9999999999999997E-4</v>
      </c>
      <c r="CR36" s="91">
        <v>0.05</v>
      </c>
      <c r="CS36" s="86">
        <v>47</v>
      </c>
      <c r="CT36" s="24">
        <v>0.3</v>
      </c>
      <c r="CU36" s="85">
        <v>2.9999999999999997E-4</v>
      </c>
      <c r="CV36" s="91">
        <v>0.05</v>
      </c>
      <c r="CW36" s="86">
        <v>47</v>
      </c>
      <c r="CX36" s="24">
        <v>0.3</v>
      </c>
      <c r="CY36" s="85">
        <v>2.9999999999999997E-4</v>
      </c>
      <c r="CZ36" s="91">
        <v>0.05</v>
      </c>
      <c r="DA36" s="86">
        <v>47</v>
      </c>
      <c r="DB36" s="24">
        <v>0.3</v>
      </c>
      <c r="DC36" s="85">
        <v>2.9999999999999997E-4</v>
      </c>
      <c r="DD36" s="91">
        <v>0.05</v>
      </c>
      <c r="DE36" s="86">
        <v>47</v>
      </c>
      <c r="DF36" s="24">
        <v>0.3</v>
      </c>
      <c r="DG36" s="85">
        <v>2.9999999999999997E-4</v>
      </c>
      <c r="DH36" s="91">
        <v>0.05</v>
      </c>
      <c r="DI36" s="86">
        <v>47</v>
      </c>
      <c r="DJ36" s="24">
        <v>0.3</v>
      </c>
      <c r="DK36" s="85">
        <v>2.9999999999999997E-4</v>
      </c>
      <c r="DL36" s="91">
        <v>0.05</v>
      </c>
      <c r="DM36" s="86">
        <v>47</v>
      </c>
      <c r="DN36" s="24">
        <v>0.3</v>
      </c>
      <c r="DO36" s="85">
        <v>2.9999999999999997E-4</v>
      </c>
      <c r="DP36" s="91">
        <v>0.05</v>
      </c>
      <c r="DQ36" s="86">
        <v>47</v>
      </c>
    </row>
    <row r="37" spans="1:121" x14ac:dyDescent="0.2">
      <c r="A37" s="21" t="s">
        <v>37</v>
      </c>
      <c r="B37" s="24">
        <v>0.28999999999999998</v>
      </c>
      <c r="C37" s="85">
        <v>0.01</v>
      </c>
      <c r="D37" s="91">
        <v>0.15</v>
      </c>
      <c r="E37" s="86">
        <v>35</v>
      </c>
      <c r="F37" s="24">
        <v>0.28999999999999998</v>
      </c>
      <c r="G37" s="85">
        <v>0.01</v>
      </c>
      <c r="H37" s="91">
        <v>0.15</v>
      </c>
      <c r="I37" s="86">
        <v>35</v>
      </c>
      <c r="J37" s="24">
        <v>0.28999999999999998</v>
      </c>
      <c r="K37" s="85">
        <v>0.01</v>
      </c>
      <c r="L37" s="91">
        <v>0.15</v>
      </c>
      <c r="M37" s="86">
        <v>35</v>
      </c>
      <c r="N37" s="24">
        <v>0.28999999999999998</v>
      </c>
      <c r="O37" s="85">
        <v>0.01</v>
      </c>
      <c r="P37" s="91">
        <v>0.15</v>
      </c>
      <c r="Q37" s="86">
        <v>35</v>
      </c>
      <c r="R37" s="24">
        <v>0.28999999999999998</v>
      </c>
      <c r="S37" s="85">
        <v>0.01</v>
      </c>
      <c r="T37" s="91">
        <v>0.15</v>
      </c>
      <c r="U37" s="86">
        <v>35</v>
      </c>
      <c r="V37" s="24">
        <v>0.28999999999999998</v>
      </c>
      <c r="W37" s="85">
        <v>0.01</v>
      </c>
      <c r="X37" s="91">
        <v>0.15</v>
      </c>
      <c r="Y37" s="86">
        <v>35</v>
      </c>
      <c r="Z37" s="24">
        <v>0.28999999999999998</v>
      </c>
      <c r="AA37" s="85">
        <v>0.01</v>
      </c>
      <c r="AB37" s="91">
        <v>0.15</v>
      </c>
      <c r="AC37" s="86">
        <v>35</v>
      </c>
      <c r="AD37" s="24">
        <v>0.28999999999999998</v>
      </c>
      <c r="AE37" s="85">
        <v>0.01</v>
      </c>
      <c r="AF37" s="91">
        <v>0.15</v>
      </c>
      <c r="AG37" s="86">
        <v>35</v>
      </c>
      <c r="AH37" s="24">
        <v>0.28999999999999998</v>
      </c>
      <c r="AI37" s="85">
        <v>0.01</v>
      </c>
      <c r="AJ37" s="91">
        <v>0.15</v>
      </c>
      <c r="AK37" s="86">
        <v>35</v>
      </c>
      <c r="AL37" s="24">
        <v>0.28999999999999998</v>
      </c>
      <c r="AM37" s="85">
        <v>0.01</v>
      </c>
      <c r="AN37" s="91">
        <v>0.15</v>
      </c>
      <c r="AO37" s="86">
        <v>35</v>
      </c>
      <c r="AP37" s="24">
        <v>0.28999999999999998</v>
      </c>
      <c r="AQ37" s="85">
        <v>0.01</v>
      </c>
      <c r="AR37" s="91">
        <v>0.15</v>
      </c>
      <c r="AS37" s="86">
        <v>35</v>
      </c>
      <c r="AT37" s="24">
        <v>0.28999999999999998</v>
      </c>
      <c r="AU37" s="85">
        <v>0.01</v>
      </c>
      <c r="AV37" s="91">
        <v>0.15</v>
      </c>
      <c r="AW37" s="86">
        <v>35</v>
      </c>
      <c r="AX37" s="24">
        <v>0.28999999999999998</v>
      </c>
      <c r="AY37" s="85">
        <v>0.01</v>
      </c>
      <c r="AZ37" s="91">
        <v>0.15</v>
      </c>
      <c r="BA37" s="86">
        <v>35</v>
      </c>
      <c r="BB37" s="24">
        <v>0.28999999999999998</v>
      </c>
      <c r="BC37" s="85">
        <v>0.01</v>
      </c>
      <c r="BD37" s="91">
        <v>0.15</v>
      </c>
      <c r="BE37" s="86">
        <v>35</v>
      </c>
      <c r="BF37" s="24">
        <v>0.28999999999999998</v>
      </c>
      <c r="BG37" s="85">
        <v>0.01</v>
      </c>
      <c r="BH37" s="91">
        <v>0.15</v>
      </c>
      <c r="BI37" s="86">
        <v>35</v>
      </c>
      <c r="BJ37" s="24">
        <v>0.28999999999999998</v>
      </c>
      <c r="BK37" s="85">
        <v>0.01</v>
      </c>
      <c r="BL37" s="91">
        <v>0.15</v>
      </c>
      <c r="BM37" s="86">
        <v>35</v>
      </c>
      <c r="BN37" s="24">
        <v>0.28999999999999998</v>
      </c>
      <c r="BO37" s="85">
        <v>0.01</v>
      </c>
      <c r="BP37" s="91">
        <v>0.15</v>
      </c>
      <c r="BQ37" s="86">
        <v>35</v>
      </c>
      <c r="BR37" s="24">
        <v>0.28999999999999998</v>
      </c>
      <c r="BS37" s="85">
        <v>0.01</v>
      </c>
      <c r="BT37" s="91">
        <v>0.15</v>
      </c>
      <c r="BU37" s="86">
        <v>35</v>
      </c>
      <c r="BV37" s="24">
        <v>0.28999999999999998</v>
      </c>
      <c r="BW37" s="85">
        <v>0.01</v>
      </c>
      <c r="BX37" s="91">
        <v>0.15</v>
      </c>
      <c r="BY37" s="86">
        <v>35</v>
      </c>
      <c r="BZ37" s="24">
        <v>0.28999999999999998</v>
      </c>
      <c r="CA37" s="85">
        <v>0.01</v>
      </c>
      <c r="CB37" s="91">
        <v>0.15</v>
      </c>
      <c r="CC37" s="86">
        <v>35</v>
      </c>
      <c r="CD37" s="24">
        <v>0.28999999999999998</v>
      </c>
      <c r="CE37" s="85">
        <v>0.01</v>
      </c>
      <c r="CF37" s="91">
        <v>0.15</v>
      </c>
      <c r="CG37" s="86">
        <v>35</v>
      </c>
      <c r="CH37" s="24">
        <v>0.28999999999999998</v>
      </c>
      <c r="CI37" s="85">
        <v>0.01</v>
      </c>
      <c r="CJ37" s="91">
        <v>0.15</v>
      </c>
      <c r="CK37" s="86">
        <v>35</v>
      </c>
      <c r="CL37" s="24">
        <v>0.28999999999999998</v>
      </c>
      <c r="CM37" s="85">
        <v>0.01</v>
      </c>
      <c r="CN37" s="91">
        <v>0.15</v>
      </c>
      <c r="CO37" s="86">
        <v>35</v>
      </c>
      <c r="CP37" s="24">
        <v>0.28999999999999998</v>
      </c>
      <c r="CQ37" s="85">
        <v>0.01</v>
      </c>
      <c r="CR37" s="91">
        <v>0.15</v>
      </c>
      <c r="CS37" s="86">
        <v>35</v>
      </c>
      <c r="CT37" s="24">
        <v>0.28999999999999998</v>
      </c>
      <c r="CU37" s="85">
        <v>0.01</v>
      </c>
      <c r="CV37" s="91">
        <v>0.15</v>
      </c>
      <c r="CW37" s="86">
        <v>35</v>
      </c>
      <c r="CX37" s="24">
        <v>0.28999999999999998</v>
      </c>
      <c r="CY37" s="85">
        <v>0.01</v>
      </c>
      <c r="CZ37" s="91">
        <v>0.15</v>
      </c>
      <c r="DA37" s="86">
        <v>35</v>
      </c>
      <c r="DB37" s="24">
        <v>0.28999999999999998</v>
      </c>
      <c r="DC37" s="85">
        <v>0.01</v>
      </c>
      <c r="DD37" s="91">
        <v>0.15</v>
      </c>
      <c r="DE37" s="86">
        <v>35</v>
      </c>
      <c r="DF37" s="24">
        <v>0.28999999999999998</v>
      </c>
      <c r="DG37" s="85">
        <v>0.01</v>
      </c>
      <c r="DH37" s="91">
        <v>0.15</v>
      </c>
      <c r="DI37" s="86">
        <v>35</v>
      </c>
      <c r="DJ37" s="24">
        <v>0.28999999999999998</v>
      </c>
      <c r="DK37" s="85">
        <v>0.01</v>
      </c>
      <c r="DL37" s="91">
        <v>0.15</v>
      </c>
      <c r="DM37" s="86">
        <v>35</v>
      </c>
      <c r="DN37" s="24">
        <v>0.28999999999999998</v>
      </c>
      <c r="DO37" s="85">
        <v>0.01</v>
      </c>
      <c r="DP37" s="91">
        <v>0.15</v>
      </c>
      <c r="DQ37" s="86">
        <v>35</v>
      </c>
    </row>
    <row r="38" spans="1:121" x14ac:dyDescent="0.2">
      <c r="A38" s="21" t="s">
        <v>38</v>
      </c>
      <c r="B38" s="24">
        <v>0.28000000000000003</v>
      </c>
      <c r="C38" s="85">
        <v>2.7000000000000001E-3</v>
      </c>
      <c r="D38" s="91">
        <v>0.05</v>
      </c>
      <c r="E38" s="86">
        <v>10000</v>
      </c>
      <c r="F38" s="24">
        <v>0.28000000000000003</v>
      </c>
      <c r="G38" s="85">
        <v>2.7000000000000001E-3</v>
      </c>
      <c r="H38" s="91">
        <v>0.05</v>
      </c>
      <c r="I38" s="86">
        <v>10000</v>
      </c>
      <c r="J38" s="24">
        <v>0.28000000000000003</v>
      </c>
      <c r="K38" s="85">
        <v>2.7000000000000001E-3</v>
      </c>
      <c r="L38" s="91">
        <v>0.05</v>
      </c>
      <c r="M38" s="86">
        <v>10000</v>
      </c>
      <c r="N38" s="24">
        <v>0.28000000000000003</v>
      </c>
      <c r="O38" s="85">
        <v>2.7000000000000001E-3</v>
      </c>
      <c r="P38" s="91">
        <v>0.05</v>
      </c>
      <c r="Q38" s="86">
        <v>10000</v>
      </c>
      <c r="R38" s="24">
        <v>0.28000000000000003</v>
      </c>
      <c r="S38" s="85">
        <v>2.7000000000000001E-3</v>
      </c>
      <c r="T38" s="91">
        <v>0.05</v>
      </c>
      <c r="U38" s="86">
        <v>10000</v>
      </c>
      <c r="V38" s="24">
        <v>0.28000000000000003</v>
      </c>
      <c r="W38" s="85">
        <v>2.7000000000000001E-3</v>
      </c>
      <c r="X38" s="91">
        <v>0.05</v>
      </c>
      <c r="Y38" s="86">
        <v>10000</v>
      </c>
      <c r="Z38" s="24">
        <v>0.28000000000000003</v>
      </c>
      <c r="AA38" s="85">
        <v>2.7000000000000001E-3</v>
      </c>
      <c r="AB38" s="91">
        <v>0.05</v>
      </c>
      <c r="AC38" s="86">
        <v>10000</v>
      </c>
      <c r="AD38" s="24">
        <v>0.28000000000000003</v>
      </c>
      <c r="AE38" s="85">
        <v>2.7000000000000001E-3</v>
      </c>
      <c r="AF38" s="91">
        <v>0.05</v>
      </c>
      <c r="AG38" s="86">
        <v>10000</v>
      </c>
      <c r="AH38" s="24">
        <v>0.28000000000000003</v>
      </c>
      <c r="AI38" s="85">
        <v>2.7000000000000001E-3</v>
      </c>
      <c r="AJ38" s="91">
        <v>0.05</v>
      </c>
      <c r="AK38" s="86">
        <v>10000</v>
      </c>
      <c r="AL38" s="24">
        <v>0.28000000000000003</v>
      </c>
      <c r="AM38" s="85">
        <v>2.7000000000000001E-3</v>
      </c>
      <c r="AN38" s="91">
        <v>0.05</v>
      </c>
      <c r="AO38" s="86">
        <v>10000</v>
      </c>
      <c r="AP38" s="24">
        <v>0.28000000000000003</v>
      </c>
      <c r="AQ38" s="85">
        <v>2.7000000000000001E-3</v>
      </c>
      <c r="AR38" s="91">
        <v>0.05</v>
      </c>
      <c r="AS38" s="86">
        <v>10000</v>
      </c>
      <c r="AT38" s="24">
        <v>0.28000000000000003</v>
      </c>
      <c r="AU38" s="85">
        <v>2.7000000000000001E-3</v>
      </c>
      <c r="AV38" s="91">
        <v>0.05</v>
      </c>
      <c r="AW38" s="86">
        <v>10000</v>
      </c>
      <c r="AX38" s="24">
        <v>0.28000000000000003</v>
      </c>
      <c r="AY38" s="85">
        <v>2.7000000000000001E-3</v>
      </c>
      <c r="AZ38" s="91">
        <v>0.05</v>
      </c>
      <c r="BA38" s="86">
        <v>10000</v>
      </c>
      <c r="BB38" s="24">
        <v>0.28000000000000003</v>
      </c>
      <c r="BC38" s="85">
        <v>2.7000000000000001E-3</v>
      </c>
      <c r="BD38" s="91">
        <v>0.05</v>
      </c>
      <c r="BE38" s="86">
        <v>10000</v>
      </c>
      <c r="BF38" s="24">
        <v>0.28000000000000003</v>
      </c>
      <c r="BG38" s="85">
        <v>2.7000000000000001E-3</v>
      </c>
      <c r="BH38" s="91">
        <v>0.05</v>
      </c>
      <c r="BI38" s="86">
        <v>10000</v>
      </c>
      <c r="BJ38" s="24">
        <v>0.28000000000000003</v>
      </c>
      <c r="BK38" s="85">
        <v>2.7000000000000001E-3</v>
      </c>
      <c r="BL38" s="91">
        <v>0.05</v>
      </c>
      <c r="BM38" s="86">
        <v>10000</v>
      </c>
      <c r="BN38" s="24">
        <v>0.28000000000000003</v>
      </c>
      <c r="BO38" s="85">
        <v>2.7000000000000001E-3</v>
      </c>
      <c r="BP38" s="91">
        <v>0.05</v>
      </c>
      <c r="BQ38" s="86">
        <v>10000</v>
      </c>
      <c r="BR38" s="24">
        <v>0.28000000000000003</v>
      </c>
      <c r="BS38" s="85">
        <v>2.7000000000000001E-3</v>
      </c>
      <c r="BT38" s="91">
        <v>0.05</v>
      </c>
      <c r="BU38" s="86">
        <v>10000</v>
      </c>
      <c r="BV38" s="24">
        <v>0.28000000000000003</v>
      </c>
      <c r="BW38" s="85">
        <v>2.7000000000000001E-3</v>
      </c>
      <c r="BX38" s="91">
        <v>0.05</v>
      </c>
      <c r="BY38" s="86">
        <v>10000</v>
      </c>
      <c r="BZ38" s="24">
        <v>0.28000000000000003</v>
      </c>
      <c r="CA38" s="85">
        <v>2.7000000000000001E-3</v>
      </c>
      <c r="CB38" s="91">
        <v>0.05</v>
      </c>
      <c r="CC38" s="86">
        <v>10000</v>
      </c>
      <c r="CD38" s="24">
        <v>0.28000000000000003</v>
      </c>
      <c r="CE38" s="85">
        <v>2.7000000000000001E-3</v>
      </c>
      <c r="CF38" s="91">
        <v>0.05</v>
      </c>
      <c r="CG38" s="86">
        <v>10000</v>
      </c>
      <c r="CH38" s="24">
        <v>0.28000000000000003</v>
      </c>
      <c r="CI38" s="85">
        <v>2.7000000000000001E-3</v>
      </c>
      <c r="CJ38" s="91">
        <v>0.05</v>
      </c>
      <c r="CK38" s="86">
        <v>10000</v>
      </c>
      <c r="CL38" s="24">
        <v>0.28000000000000003</v>
      </c>
      <c r="CM38" s="85">
        <v>2.7000000000000001E-3</v>
      </c>
      <c r="CN38" s="91">
        <v>0.05</v>
      </c>
      <c r="CO38" s="86">
        <v>10000</v>
      </c>
      <c r="CP38" s="24">
        <v>0.28000000000000003</v>
      </c>
      <c r="CQ38" s="85">
        <v>2.7000000000000001E-3</v>
      </c>
      <c r="CR38" s="91">
        <v>0.05</v>
      </c>
      <c r="CS38" s="86">
        <v>10000</v>
      </c>
      <c r="CT38" s="24">
        <v>0.28000000000000003</v>
      </c>
      <c r="CU38" s="85">
        <v>2.7000000000000001E-3</v>
      </c>
      <c r="CV38" s="91">
        <v>0.05</v>
      </c>
      <c r="CW38" s="86">
        <v>10000</v>
      </c>
      <c r="CX38" s="24">
        <v>0.28000000000000003</v>
      </c>
      <c r="CY38" s="85">
        <v>2.7000000000000001E-3</v>
      </c>
      <c r="CZ38" s="91">
        <v>0.05</v>
      </c>
      <c r="DA38" s="86">
        <v>10000</v>
      </c>
      <c r="DB38" s="24">
        <v>0.28000000000000003</v>
      </c>
      <c r="DC38" s="85">
        <v>2.7000000000000001E-3</v>
      </c>
      <c r="DD38" s="91">
        <v>0.05</v>
      </c>
      <c r="DE38" s="86">
        <v>10000</v>
      </c>
      <c r="DF38" s="24">
        <v>0.28000000000000003</v>
      </c>
      <c r="DG38" s="85">
        <v>2.7000000000000001E-3</v>
      </c>
      <c r="DH38" s="91">
        <v>0.05</v>
      </c>
      <c r="DI38" s="86">
        <v>10000</v>
      </c>
      <c r="DJ38" s="24">
        <v>0.28000000000000003</v>
      </c>
      <c r="DK38" s="85">
        <v>2.7000000000000001E-3</v>
      </c>
      <c r="DL38" s="91">
        <v>0.05</v>
      </c>
      <c r="DM38" s="86">
        <v>10000</v>
      </c>
      <c r="DN38" s="24">
        <v>0.28000000000000003</v>
      </c>
      <c r="DO38" s="85">
        <v>2.7000000000000001E-3</v>
      </c>
      <c r="DP38" s="91">
        <v>0.05</v>
      </c>
      <c r="DQ38" s="86">
        <v>10000</v>
      </c>
    </row>
    <row r="39" spans="1:121" x14ac:dyDescent="0.2">
      <c r="A39" s="21" t="s">
        <v>39</v>
      </c>
      <c r="B39" s="24">
        <v>0.27</v>
      </c>
      <c r="C39" s="85">
        <v>4.0000000000000001E-3</v>
      </c>
      <c r="D39" s="91">
        <v>0.2</v>
      </c>
      <c r="E39" s="86">
        <v>15</v>
      </c>
      <c r="F39" s="24">
        <v>0.27</v>
      </c>
      <c r="G39" s="85">
        <v>4.0000000000000001E-3</v>
      </c>
      <c r="H39" s="91">
        <v>0.2</v>
      </c>
      <c r="I39" s="86">
        <v>15</v>
      </c>
      <c r="J39" s="24">
        <v>0.27</v>
      </c>
      <c r="K39" s="85">
        <v>4.0000000000000001E-3</v>
      </c>
      <c r="L39" s="91">
        <v>0.2</v>
      </c>
      <c r="M39" s="86">
        <v>15</v>
      </c>
      <c r="N39" s="24">
        <v>0.27</v>
      </c>
      <c r="O39" s="85">
        <v>4.0000000000000001E-3</v>
      </c>
      <c r="P39" s="91">
        <v>0.2</v>
      </c>
      <c r="Q39" s="86">
        <v>15</v>
      </c>
      <c r="R39" s="24">
        <v>0.27</v>
      </c>
      <c r="S39" s="85">
        <v>4.0000000000000001E-3</v>
      </c>
      <c r="T39" s="91">
        <v>0.2</v>
      </c>
      <c r="U39" s="86">
        <v>15</v>
      </c>
      <c r="V39" s="24">
        <v>0.27</v>
      </c>
      <c r="W39" s="85">
        <v>4.0000000000000001E-3</v>
      </c>
      <c r="X39" s="91">
        <v>0.2</v>
      </c>
      <c r="Y39" s="86">
        <v>15</v>
      </c>
      <c r="Z39" s="24">
        <v>0.27</v>
      </c>
      <c r="AA39" s="85">
        <v>4.0000000000000001E-3</v>
      </c>
      <c r="AB39" s="91">
        <v>0.2</v>
      </c>
      <c r="AC39" s="86">
        <v>15</v>
      </c>
      <c r="AD39" s="24">
        <v>0.27</v>
      </c>
      <c r="AE39" s="85">
        <v>4.0000000000000001E-3</v>
      </c>
      <c r="AF39" s="91">
        <v>0.2</v>
      </c>
      <c r="AG39" s="86">
        <v>15</v>
      </c>
      <c r="AH39" s="24">
        <v>0.27</v>
      </c>
      <c r="AI39" s="85">
        <v>4.0000000000000001E-3</v>
      </c>
      <c r="AJ39" s="91">
        <v>0.2</v>
      </c>
      <c r="AK39" s="86">
        <v>15</v>
      </c>
      <c r="AL39" s="24">
        <v>0.27</v>
      </c>
      <c r="AM39" s="85">
        <v>4.0000000000000001E-3</v>
      </c>
      <c r="AN39" s="91">
        <v>0.2</v>
      </c>
      <c r="AO39" s="86">
        <v>15</v>
      </c>
      <c r="AP39" s="24">
        <v>0.27</v>
      </c>
      <c r="AQ39" s="85">
        <v>4.0000000000000001E-3</v>
      </c>
      <c r="AR39" s="91">
        <v>0.2</v>
      </c>
      <c r="AS39" s="86">
        <v>15</v>
      </c>
      <c r="AT39" s="24">
        <v>0.27</v>
      </c>
      <c r="AU39" s="85">
        <v>4.0000000000000001E-3</v>
      </c>
      <c r="AV39" s="91">
        <v>0.2</v>
      </c>
      <c r="AW39" s="86">
        <v>15</v>
      </c>
      <c r="AX39" s="24">
        <v>0.27</v>
      </c>
      <c r="AY39" s="85">
        <v>4.0000000000000001E-3</v>
      </c>
      <c r="AZ39" s="91">
        <v>0.2</v>
      </c>
      <c r="BA39" s="86">
        <v>15</v>
      </c>
      <c r="BB39" s="24">
        <v>0.27</v>
      </c>
      <c r="BC39" s="85">
        <v>4.0000000000000001E-3</v>
      </c>
      <c r="BD39" s="91">
        <v>0.2</v>
      </c>
      <c r="BE39" s="86">
        <v>15</v>
      </c>
      <c r="BF39" s="24">
        <v>0.27</v>
      </c>
      <c r="BG39" s="85">
        <v>4.0000000000000001E-3</v>
      </c>
      <c r="BH39" s="91">
        <v>0.2</v>
      </c>
      <c r="BI39" s="86">
        <v>15</v>
      </c>
      <c r="BJ39" s="24">
        <v>0.27</v>
      </c>
      <c r="BK39" s="85">
        <v>4.0000000000000001E-3</v>
      </c>
      <c r="BL39" s="91">
        <v>0.2</v>
      </c>
      <c r="BM39" s="86">
        <v>15</v>
      </c>
      <c r="BN39" s="24">
        <v>0.27</v>
      </c>
      <c r="BO39" s="85">
        <v>4.0000000000000001E-3</v>
      </c>
      <c r="BP39" s="91">
        <v>0.2</v>
      </c>
      <c r="BQ39" s="86">
        <v>15</v>
      </c>
      <c r="BR39" s="24">
        <v>0.27</v>
      </c>
      <c r="BS39" s="85">
        <v>4.0000000000000001E-3</v>
      </c>
      <c r="BT39" s="91">
        <v>0.2</v>
      </c>
      <c r="BU39" s="86">
        <v>15</v>
      </c>
      <c r="BV39" s="24">
        <v>0.27</v>
      </c>
      <c r="BW39" s="85">
        <v>4.0000000000000001E-3</v>
      </c>
      <c r="BX39" s="91">
        <v>0.2</v>
      </c>
      <c r="BY39" s="86">
        <v>15</v>
      </c>
      <c r="BZ39" s="24">
        <v>0.27</v>
      </c>
      <c r="CA39" s="85">
        <v>4.0000000000000001E-3</v>
      </c>
      <c r="CB39" s="91">
        <v>0.2</v>
      </c>
      <c r="CC39" s="86">
        <v>15</v>
      </c>
      <c r="CD39" s="24">
        <v>0.27</v>
      </c>
      <c r="CE39" s="85">
        <v>4.0000000000000001E-3</v>
      </c>
      <c r="CF39" s="91">
        <v>0.2</v>
      </c>
      <c r="CG39" s="86">
        <v>15</v>
      </c>
      <c r="CH39" s="24">
        <v>0.27</v>
      </c>
      <c r="CI39" s="85">
        <v>4.0000000000000001E-3</v>
      </c>
      <c r="CJ39" s="91">
        <v>0.2</v>
      </c>
      <c r="CK39" s="86">
        <v>15</v>
      </c>
      <c r="CL39" s="24">
        <v>0.27</v>
      </c>
      <c r="CM39" s="85">
        <v>4.0000000000000001E-3</v>
      </c>
      <c r="CN39" s="91">
        <v>0.2</v>
      </c>
      <c r="CO39" s="86">
        <v>15</v>
      </c>
      <c r="CP39" s="24">
        <v>0.27</v>
      </c>
      <c r="CQ39" s="85">
        <v>4.0000000000000001E-3</v>
      </c>
      <c r="CR39" s="91">
        <v>0.2</v>
      </c>
      <c r="CS39" s="86">
        <v>15</v>
      </c>
      <c r="CT39" s="24">
        <v>0.27</v>
      </c>
      <c r="CU39" s="85">
        <v>4.0000000000000001E-3</v>
      </c>
      <c r="CV39" s="91">
        <v>0.2</v>
      </c>
      <c r="CW39" s="86">
        <v>15</v>
      </c>
      <c r="CX39" s="24">
        <v>0.27</v>
      </c>
      <c r="CY39" s="85">
        <v>4.0000000000000001E-3</v>
      </c>
      <c r="CZ39" s="91">
        <v>0.2</v>
      </c>
      <c r="DA39" s="86">
        <v>15</v>
      </c>
      <c r="DB39" s="24">
        <v>0.27</v>
      </c>
      <c r="DC39" s="85">
        <v>4.0000000000000001E-3</v>
      </c>
      <c r="DD39" s="91">
        <v>0.2</v>
      </c>
      <c r="DE39" s="86">
        <v>15</v>
      </c>
      <c r="DF39" s="24">
        <v>0.27</v>
      </c>
      <c r="DG39" s="85">
        <v>4.0000000000000001E-3</v>
      </c>
      <c r="DH39" s="91">
        <v>0.2</v>
      </c>
      <c r="DI39" s="86">
        <v>15</v>
      </c>
      <c r="DJ39" s="24">
        <v>0.27</v>
      </c>
      <c r="DK39" s="85">
        <v>4.0000000000000001E-3</v>
      </c>
      <c r="DL39" s="91">
        <v>0.2</v>
      </c>
      <c r="DM39" s="86">
        <v>15</v>
      </c>
      <c r="DN39" s="24">
        <v>0.27</v>
      </c>
      <c r="DO39" s="85">
        <v>4.0000000000000001E-3</v>
      </c>
      <c r="DP39" s="91">
        <v>0.2</v>
      </c>
      <c r="DQ39" s="86">
        <v>15</v>
      </c>
    </row>
    <row r="40" spans="1:121" x14ac:dyDescent="0.2">
      <c r="A40" s="21" t="s">
        <v>40</v>
      </c>
      <c r="B40" s="24">
        <v>0.28000000000000003</v>
      </c>
      <c r="C40" s="85">
        <v>5.0000000000000001E-3</v>
      </c>
      <c r="D40" s="91">
        <v>0.1</v>
      </c>
      <c r="E40" s="86"/>
      <c r="F40" s="24">
        <v>0.28000000000000003</v>
      </c>
      <c r="G40" s="85">
        <v>5.0000000000000001E-3</v>
      </c>
      <c r="H40" s="91">
        <v>0.1</v>
      </c>
      <c r="I40" s="86"/>
      <c r="J40" s="24">
        <v>0.28000000000000003</v>
      </c>
      <c r="K40" s="85">
        <v>5.0000000000000001E-3</v>
      </c>
      <c r="L40" s="91">
        <v>0.1</v>
      </c>
      <c r="M40" s="86"/>
      <c r="N40" s="24">
        <v>0.28000000000000003</v>
      </c>
      <c r="O40" s="85">
        <v>5.0000000000000001E-3</v>
      </c>
      <c r="P40" s="91">
        <v>0.1</v>
      </c>
      <c r="Q40" s="86"/>
      <c r="R40" s="24">
        <v>0.28000000000000003</v>
      </c>
      <c r="S40" s="85">
        <v>5.0000000000000001E-3</v>
      </c>
      <c r="T40" s="91">
        <v>0.1</v>
      </c>
      <c r="U40" s="86"/>
      <c r="V40" s="24">
        <v>0.28000000000000003</v>
      </c>
      <c r="W40" s="85">
        <v>5.0000000000000001E-3</v>
      </c>
      <c r="X40" s="91">
        <v>0.1</v>
      </c>
      <c r="Y40" s="86"/>
      <c r="Z40" s="24">
        <v>0.28000000000000003</v>
      </c>
      <c r="AA40" s="85">
        <v>5.0000000000000001E-3</v>
      </c>
      <c r="AB40" s="91">
        <v>0.1</v>
      </c>
      <c r="AC40" s="86"/>
      <c r="AD40" s="24">
        <v>0.28000000000000003</v>
      </c>
      <c r="AE40" s="85">
        <v>5.0000000000000001E-3</v>
      </c>
      <c r="AF40" s="91">
        <v>0.1</v>
      </c>
      <c r="AG40" s="86"/>
      <c r="AH40" s="24">
        <v>0.28000000000000003</v>
      </c>
      <c r="AI40" s="85">
        <v>5.0000000000000001E-3</v>
      </c>
      <c r="AJ40" s="91">
        <v>0.1</v>
      </c>
      <c r="AK40" s="86"/>
      <c r="AL40" s="24">
        <v>0.28000000000000003</v>
      </c>
      <c r="AM40" s="85">
        <v>5.0000000000000001E-3</v>
      </c>
      <c r="AN40" s="91">
        <v>0.1</v>
      </c>
      <c r="AO40" s="86"/>
      <c r="AP40" s="24">
        <v>0.28000000000000003</v>
      </c>
      <c r="AQ40" s="85">
        <v>5.0000000000000001E-3</v>
      </c>
      <c r="AR40" s="91">
        <v>0.1</v>
      </c>
      <c r="AS40" s="86"/>
      <c r="AT40" s="24">
        <v>0.28000000000000003</v>
      </c>
      <c r="AU40" s="85">
        <v>5.0000000000000001E-3</v>
      </c>
      <c r="AV40" s="91">
        <v>0.1</v>
      </c>
      <c r="AW40" s="86"/>
      <c r="AX40" s="24">
        <v>0.28000000000000003</v>
      </c>
      <c r="AY40" s="85">
        <v>5.0000000000000001E-3</v>
      </c>
      <c r="AZ40" s="91">
        <v>0.1</v>
      </c>
      <c r="BA40" s="86"/>
      <c r="BB40" s="24">
        <v>0.28000000000000003</v>
      </c>
      <c r="BC40" s="85">
        <v>5.0000000000000001E-3</v>
      </c>
      <c r="BD40" s="91">
        <v>0.1</v>
      </c>
      <c r="BE40" s="86"/>
      <c r="BF40" s="24">
        <v>0.28000000000000003</v>
      </c>
      <c r="BG40" s="85">
        <v>5.0000000000000001E-3</v>
      </c>
      <c r="BH40" s="91">
        <v>0.1</v>
      </c>
      <c r="BI40" s="86"/>
      <c r="BJ40" s="24">
        <v>0.28000000000000003</v>
      </c>
      <c r="BK40" s="85">
        <v>5.0000000000000001E-3</v>
      </c>
      <c r="BL40" s="91">
        <v>0.1</v>
      </c>
      <c r="BM40" s="86"/>
      <c r="BN40" s="24">
        <v>0.28000000000000003</v>
      </c>
      <c r="BO40" s="85">
        <v>5.0000000000000001E-3</v>
      </c>
      <c r="BP40" s="91">
        <v>0.1</v>
      </c>
      <c r="BQ40" s="86"/>
      <c r="BR40" s="24">
        <v>0.28000000000000003</v>
      </c>
      <c r="BS40" s="85">
        <v>5.0000000000000001E-3</v>
      </c>
      <c r="BT40" s="91">
        <v>0.1</v>
      </c>
      <c r="BU40" s="86"/>
      <c r="BV40" s="24">
        <v>0.28000000000000003</v>
      </c>
      <c r="BW40" s="85">
        <v>5.0000000000000001E-3</v>
      </c>
      <c r="BX40" s="91">
        <v>0.1</v>
      </c>
      <c r="BY40" s="86"/>
      <c r="BZ40" s="24">
        <v>0.28000000000000003</v>
      </c>
      <c r="CA40" s="85">
        <v>5.0000000000000001E-3</v>
      </c>
      <c r="CB40" s="91">
        <v>0.1</v>
      </c>
      <c r="CC40" s="86"/>
      <c r="CD40" s="24">
        <v>0.28000000000000003</v>
      </c>
      <c r="CE40" s="85">
        <v>5.0000000000000001E-3</v>
      </c>
      <c r="CF40" s="91">
        <v>0.1</v>
      </c>
      <c r="CG40" s="86"/>
      <c r="CH40" s="24">
        <v>0.28000000000000003</v>
      </c>
      <c r="CI40" s="85">
        <v>5.0000000000000001E-3</v>
      </c>
      <c r="CJ40" s="91">
        <v>0.1</v>
      </c>
      <c r="CK40" s="86"/>
      <c r="CL40" s="24">
        <v>0.28000000000000003</v>
      </c>
      <c r="CM40" s="85">
        <v>5.0000000000000001E-3</v>
      </c>
      <c r="CN40" s="91">
        <v>0.1</v>
      </c>
      <c r="CO40" s="86"/>
      <c r="CP40" s="24">
        <v>0.28000000000000003</v>
      </c>
      <c r="CQ40" s="85">
        <v>5.0000000000000001E-3</v>
      </c>
      <c r="CR40" s="91">
        <v>0.1</v>
      </c>
      <c r="CS40" s="86"/>
      <c r="CT40" s="24">
        <v>0.28000000000000003</v>
      </c>
      <c r="CU40" s="85">
        <v>5.0000000000000001E-3</v>
      </c>
      <c r="CV40" s="91">
        <v>0.1</v>
      </c>
      <c r="CW40" s="86"/>
      <c r="CX40" s="24">
        <v>0.28000000000000003</v>
      </c>
      <c r="CY40" s="85">
        <v>5.0000000000000001E-3</v>
      </c>
      <c r="CZ40" s="91">
        <v>0.1</v>
      </c>
      <c r="DA40" s="86"/>
      <c r="DB40" s="24">
        <v>0.28000000000000003</v>
      </c>
      <c r="DC40" s="85">
        <v>5.0000000000000001E-3</v>
      </c>
      <c r="DD40" s="91">
        <v>0.1</v>
      </c>
      <c r="DE40" s="86"/>
      <c r="DF40" s="24">
        <v>0.28000000000000003</v>
      </c>
      <c r="DG40" s="85">
        <v>5.0000000000000001E-3</v>
      </c>
      <c r="DH40" s="91">
        <v>0.1</v>
      </c>
      <c r="DI40" s="86"/>
      <c r="DJ40" s="24">
        <v>0.28000000000000003</v>
      </c>
      <c r="DK40" s="85">
        <v>5.0000000000000001E-3</v>
      </c>
      <c r="DL40" s="91">
        <v>0.1</v>
      </c>
      <c r="DM40" s="86"/>
      <c r="DN40" s="24">
        <v>0.28000000000000003</v>
      </c>
      <c r="DO40" s="85">
        <v>5.0000000000000001E-3</v>
      </c>
      <c r="DP40" s="91">
        <v>0.1</v>
      </c>
      <c r="DQ40" s="86"/>
    </row>
    <row r="41" spans="1:121" x14ac:dyDescent="0.2">
      <c r="A41" s="21" t="s">
        <v>41</v>
      </c>
      <c r="B41" s="24">
        <v>0.28999999999999998</v>
      </c>
      <c r="C41" s="85">
        <v>3.3E-3</v>
      </c>
      <c r="D41" s="91">
        <v>0.15</v>
      </c>
      <c r="E41" s="86">
        <v>278</v>
      </c>
      <c r="F41" s="24">
        <v>0.28999999999999998</v>
      </c>
      <c r="G41" s="85">
        <v>3.3E-3</v>
      </c>
      <c r="H41" s="91">
        <v>0.15</v>
      </c>
      <c r="I41" s="86">
        <v>278</v>
      </c>
      <c r="J41" s="24">
        <v>0.28999999999999998</v>
      </c>
      <c r="K41" s="85">
        <v>3.3E-3</v>
      </c>
      <c r="L41" s="91">
        <v>0.15</v>
      </c>
      <c r="M41" s="86">
        <v>278</v>
      </c>
      <c r="N41" s="24">
        <v>0.28999999999999998</v>
      </c>
      <c r="O41" s="85">
        <v>3.3E-3</v>
      </c>
      <c r="P41" s="91">
        <v>0.15</v>
      </c>
      <c r="Q41" s="86">
        <v>278</v>
      </c>
      <c r="R41" s="24">
        <v>0.28999999999999998</v>
      </c>
      <c r="S41" s="85">
        <v>3.3E-3</v>
      </c>
      <c r="T41" s="91">
        <v>0.15</v>
      </c>
      <c r="U41" s="86">
        <v>278</v>
      </c>
      <c r="V41" s="24">
        <v>0.28999999999999998</v>
      </c>
      <c r="W41" s="85">
        <v>3.3E-3</v>
      </c>
      <c r="X41" s="91">
        <v>0.15</v>
      </c>
      <c r="Y41" s="86">
        <v>278</v>
      </c>
      <c r="Z41" s="24">
        <v>0.28999999999999998</v>
      </c>
      <c r="AA41" s="85">
        <v>3.3E-3</v>
      </c>
      <c r="AB41" s="91">
        <v>0.15</v>
      </c>
      <c r="AC41" s="86">
        <v>278</v>
      </c>
      <c r="AD41" s="24">
        <v>0.28999999999999998</v>
      </c>
      <c r="AE41" s="85">
        <v>3.3E-3</v>
      </c>
      <c r="AF41" s="91">
        <v>0.15</v>
      </c>
      <c r="AG41" s="86">
        <v>278</v>
      </c>
      <c r="AH41" s="24">
        <v>0.28999999999999998</v>
      </c>
      <c r="AI41" s="85">
        <v>3.3E-3</v>
      </c>
      <c r="AJ41" s="91">
        <v>0.15</v>
      </c>
      <c r="AK41" s="86">
        <v>278</v>
      </c>
      <c r="AL41" s="24">
        <v>0.28999999999999998</v>
      </c>
      <c r="AM41" s="85">
        <v>3.3E-3</v>
      </c>
      <c r="AN41" s="91">
        <v>0.15</v>
      </c>
      <c r="AO41" s="86">
        <v>278</v>
      </c>
      <c r="AP41" s="24">
        <v>0.28999999999999998</v>
      </c>
      <c r="AQ41" s="85">
        <v>3.3E-3</v>
      </c>
      <c r="AR41" s="91">
        <v>0.15</v>
      </c>
      <c r="AS41" s="86">
        <v>278</v>
      </c>
      <c r="AT41" s="24">
        <v>0.28999999999999998</v>
      </c>
      <c r="AU41" s="85">
        <v>3.3E-3</v>
      </c>
      <c r="AV41" s="91">
        <v>0.15</v>
      </c>
      <c r="AW41" s="86">
        <v>278</v>
      </c>
      <c r="AX41" s="24">
        <v>0.28999999999999998</v>
      </c>
      <c r="AY41" s="85">
        <v>3.3E-3</v>
      </c>
      <c r="AZ41" s="91">
        <v>0.15</v>
      </c>
      <c r="BA41" s="86">
        <v>278</v>
      </c>
      <c r="BB41" s="24">
        <v>0.28999999999999998</v>
      </c>
      <c r="BC41" s="85">
        <v>3.3E-3</v>
      </c>
      <c r="BD41" s="91">
        <v>0.15</v>
      </c>
      <c r="BE41" s="86">
        <v>278</v>
      </c>
      <c r="BF41" s="24">
        <v>0.28999999999999998</v>
      </c>
      <c r="BG41" s="85">
        <v>3.3E-3</v>
      </c>
      <c r="BH41" s="91">
        <v>0.15</v>
      </c>
      <c r="BI41" s="86">
        <v>278</v>
      </c>
      <c r="BJ41" s="24">
        <v>0.28999999999999998</v>
      </c>
      <c r="BK41" s="85">
        <v>3.3E-3</v>
      </c>
      <c r="BL41" s="91">
        <v>0.15</v>
      </c>
      <c r="BM41" s="86">
        <v>278</v>
      </c>
      <c r="BN41" s="24">
        <v>0.28999999999999998</v>
      </c>
      <c r="BO41" s="85">
        <v>3.3E-3</v>
      </c>
      <c r="BP41" s="91">
        <v>0.15</v>
      </c>
      <c r="BQ41" s="86">
        <v>278</v>
      </c>
      <c r="BR41" s="24">
        <v>0.28999999999999998</v>
      </c>
      <c r="BS41" s="85">
        <v>3.3E-3</v>
      </c>
      <c r="BT41" s="91">
        <v>0.15</v>
      </c>
      <c r="BU41" s="86">
        <v>278</v>
      </c>
      <c r="BV41" s="24">
        <v>0.28999999999999998</v>
      </c>
      <c r="BW41" s="85">
        <v>3.3E-3</v>
      </c>
      <c r="BX41" s="91">
        <v>0.15</v>
      </c>
      <c r="BY41" s="86">
        <v>278</v>
      </c>
      <c r="BZ41" s="24">
        <v>0.28999999999999998</v>
      </c>
      <c r="CA41" s="85">
        <v>3.3E-3</v>
      </c>
      <c r="CB41" s="91">
        <v>0.15</v>
      </c>
      <c r="CC41" s="86">
        <v>278</v>
      </c>
      <c r="CD41" s="24">
        <v>0.28999999999999998</v>
      </c>
      <c r="CE41" s="85">
        <v>3.3E-3</v>
      </c>
      <c r="CF41" s="91">
        <v>0.15</v>
      </c>
      <c r="CG41" s="86">
        <v>278</v>
      </c>
      <c r="CH41" s="24">
        <v>0.28999999999999998</v>
      </c>
      <c r="CI41" s="85">
        <v>3.3E-3</v>
      </c>
      <c r="CJ41" s="91">
        <v>0.15</v>
      </c>
      <c r="CK41" s="86">
        <v>278</v>
      </c>
      <c r="CL41" s="24">
        <v>0.28999999999999998</v>
      </c>
      <c r="CM41" s="85">
        <v>3.3E-3</v>
      </c>
      <c r="CN41" s="91">
        <v>0.15</v>
      </c>
      <c r="CO41" s="86">
        <v>278</v>
      </c>
      <c r="CP41" s="24">
        <v>0.28999999999999998</v>
      </c>
      <c r="CQ41" s="85">
        <v>3.3E-3</v>
      </c>
      <c r="CR41" s="91">
        <v>0.15</v>
      </c>
      <c r="CS41" s="86">
        <v>278</v>
      </c>
      <c r="CT41" s="24">
        <v>0.28999999999999998</v>
      </c>
      <c r="CU41" s="85">
        <v>3.3E-3</v>
      </c>
      <c r="CV41" s="91">
        <v>0.15</v>
      </c>
      <c r="CW41" s="86">
        <v>278</v>
      </c>
      <c r="CX41" s="24">
        <v>0.28999999999999998</v>
      </c>
      <c r="CY41" s="85">
        <v>3.3E-3</v>
      </c>
      <c r="CZ41" s="91">
        <v>0.15</v>
      </c>
      <c r="DA41" s="86">
        <v>278</v>
      </c>
      <c r="DB41" s="24">
        <v>0.28999999999999998</v>
      </c>
      <c r="DC41" s="85">
        <v>3.3E-3</v>
      </c>
      <c r="DD41" s="91">
        <v>0.15</v>
      </c>
      <c r="DE41" s="86">
        <v>278</v>
      </c>
      <c r="DF41" s="24">
        <v>0.28999999999999998</v>
      </c>
      <c r="DG41" s="85">
        <v>3.3E-3</v>
      </c>
      <c r="DH41" s="91">
        <v>0.15</v>
      </c>
      <c r="DI41" s="86">
        <v>278</v>
      </c>
      <c r="DJ41" s="24">
        <v>0.28999999999999998</v>
      </c>
      <c r="DK41" s="85">
        <v>3.3E-3</v>
      </c>
      <c r="DL41" s="91">
        <v>0.15</v>
      </c>
      <c r="DM41" s="86">
        <v>278</v>
      </c>
      <c r="DN41" s="24">
        <v>0.28999999999999998</v>
      </c>
      <c r="DO41" s="85">
        <v>3.3E-3</v>
      </c>
      <c r="DP41" s="91">
        <v>0.15</v>
      </c>
      <c r="DQ41" s="86">
        <v>278</v>
      </c>
    </row>
    <row r="42" spans="1:121" x14ac:dyDescent="0.2">
      <c r="A42" s="21" t="s">
        <v>42</v>
      </c>
      <c r="B42" s="24">
        <v>0.3</v>
      </c>
      <c r="C42" s="85">
        <v>3.0000000000000001E-3</v>
      </c>
      <c r="D42" s="91">
        <v>0.05</v>
      </c>
      <c r="E42" s="86">
        <v>5060</v>
      </c>
      <c r="F42" s="24">
        <v>0.3</v>
      </c>
      <c r="G42" s="85">
        <v>3.0000000000000001E-3</v>
      </c>
      <c r="H42" s="91">
        <v>0.05</v>
      </c>
      <c r="I42" s="86">
        <v>5060</v>
      </c>
      <c r="J42" s="24">
        <v>0.3</v>
      </c>
      <c r="K42" s="85">
        <v>3.0000000000000001E-3</v>
      </c>
      <c r="L42" s="91">
        <v>0.05</v>
      </c>
      <c r="M42" s="86">
        <v>5060</v>
      </c>
      <c r="N42" s="24">
        <v>0.3</v>
      </c>
      <c r="O42" s="85">
        <v>3.0000000000000001E-3</v>
      </c>
      <c r="P42" s="91">
        <v>0.05</v>
      </c>
      <c r="Q42" s="86">
        <v>5060</v>
      </c>
      <c r="R42" s="24">
        <v>0.3</v>
      </c>
      <c r="S42" s="85">
        <v>3.0000000000000001E-3</v>
      </c>
      <c r="T42" s="91">
        <v>0.05</v>
      </c>
      <c r="U42" s="86">
        <v>5060</v>
      </c>
      <c r="V42" s="24">
        <v>0.3</v>
      </c>
      <c r="W42" s="85">
        <v>3.0000000000000001E-3</v>
      </c>
      <c r="X42" s="91">
        <v>0.05</v>
      </c>
      <c r="Y42" s="86">
        <v>5060</v>
      </c>
      <c r="Z42" s="24">
        <v>0.3</v>
      </c>
      <c r="AA42" s="85">
        <v>3.0000000000000001E-3</v>
      </c>
      <c r="AB42" s="91">
        <v>0.05</v>
      </c>
      <c r="AC42" s="86">
        <v>5060</v>
      </c>
      <c r="AD42" s="24">
        <v>0.3</v>
      </c>
      <c r="AE42" s="85">
        <v>3.0000000000000001E-3</v>
      </c>
      <c r="AF42" s="91">
        <v>0.05</v>
      </c>
      <c r="AG42" s="86">
        <v>5060</v>
      </c>
      <c r="AH42" s="24">
        <v>0.3</v>
      </c>
      <c r="AI42" s="85">
        <v>3.0000000000000001E-3</v>
      </c>
      <c r="AJ42" s="91">
        <v>0.05</v>
      </c>
      <c r="AK42" s="86">
        <v>5060</v>
      </c>
      <c r="AL42" s="24">
        <v>0.3</v>
      </c>
      <c r="AM42" s="85">
        <v>3.0000000000000001E-3</v>
      </c>
      <c r="AN42" s="91">
        <v>0.05</v>
      </c>
      <c r="AO42" s="86">
        <v>5060</v>
      </c>
      <c r="AP42" s="24">
        <v>0.3</v>
      </c>
      <c r="AQ42" s="85">
        <v>3.0000000000000001E-3</v>
      </c>
      <c r="AR42" s="91">
        <v>0.05</v>
      </c>
      <c r="AS42" s="86">
        <v>5060</v>
      </c>
      <c r="AT42" s="24">
        <v>0.3</v>
      </c>
      <c r="AU42" s="85">
        <v>3.0000000000000001E-3</v>
      </c>
      <c r="AV42" s="91">
        <v>0.05</v>
      </c>
      <c r="AW42" s="86">
        <v>5060</v>
      </c>
      <c r="AX42" s="24">
        <v>0.3</v>
      </c>
      <c r="AY42" s="85">
        <v>3.0000000000000001E-3</v>
      </c>
      <c r="AZ42" s="91">
        <v>0.05</v>
      </c>
      <c r="BA42" s="86">
        <v>5060</v>
      </c>
      <c r="BB42" s="24">
        <v>0.3</v>
      </c>
      <c r="BC42" s="85">
        <v>3.0000000000000001E-3</v>
      </c>
      <c r="BD42" s="91">
        <v>0.05</v>
      </c>
      <c r="BE42" s="86">
        <v>5060</v>
      </c>
      <c r="BF42" s="24">
        <v>0.3</v>
      </c>
      <c r="BG42" s="85">
        <v>3.0000000000000001E-3</v>
      </c>
      <c r="BH42" s="91">
        <v>0.05</v>
      </c>
      <c r="BI42" s="86">
        <v>5060</v>
      </c>
      <c r="BJ42" s="24">
        <v>0.3</v>
      </c>
      <c r="BK42" s="85">
        <v>3.0000000000000001E-3</v>
      </c>
      <c r="BL42" s="91">
        <v>0.05</v>
      </c>
      <c r="BM42" s="86">
        <v>5060</v>
      </c>
      <c r="BN42" s="24">
        <v>0.3</v>
      </c>
      <c r="BO42" s="85">
        <v>3.0000000000000001E-3</v>
      </c>
      <c r="BP42" s="91">
        <v>0.05</v>
      </c>
      <c r="BQ42" s="86">
        <v>5060</v>
      </c>
      <c r="BR42" s="24">
        <v>0.3</v>
      </c>
      <c r="BS42" s="85">
        <v>3.0000000000000001E-3</v>
      </c>
      <c r="BT42" s="91">
        <v>0.05</v>
      </c>
      <c r="BU42" s="86">
        <v>5060</v>
      </c>
      <c r="BV42" s="24">
        <v>0.3</v>
      </c>
      <c r="BW42" s="85">
        <v>3.0000000000000001E-3</v>
      </c>
      <c r="BX42" s="91">
        <v>0.05</v>
      </c>
      <c r="BY42" s="86">
        <v>5060</v>
      </c>
      <c r="BZ42" s="24">
        <v>0.3</v>
      </c>
      <c r="CA42" s="85">
        <v>3.0000000000000001E-3</v>
      </c>
      <c r="CB42" s="91">
        <v>0.05</v>
      </c>
      <c r="CC42" s="86">
        <v>5060</v>
      </c>
      <c r="CD42" s="24">
        <v>0.3</v>
      </c>
      <c r="CE42" s="85">
        <v>3.0000000000000001E-3</v>
      </c>
      <c r="CF42" s="91">
        <v>0.05</v>
      </c>
      <c r="CG42" s="86">
        <v>5060</v>
      </c>
      <c r="CH42" s="24">
        <v>0.3</v>
      </c>
      <c r="CI42" s="85">
        <v>3.0000000000000001E-3</v>
      </c>
      <c r="CJ42" s="91">
        <v>0.05</v>
      </c>
      <c r="CK42" s="86">
        <v>5060</v>
      </c>
      <c r="CL42" s="24">
        <v>0.3</v>
      </c>
      <c r="CM42" s="85">
        <v>3.0000000000000001E-3</v>
      </c>
      <c r="CN42" s="91">
        <v>0.05</v>
      </c>
      <c r="CO42" s="86">
        <v>5060</v>
      </c>
      <c r="CP42" s="24">
        <v>0.3</v>
      </c>
      <c r="CQ42" s="85">
        <v>3.0000000000000001E-3</v>
      </c>
      <c r="CR42" s="91">
        <v>0.05</v>
      </c>
      <c r="CS42" s="86">
        <v>5060</v>
      </c>
      <c r="CT42" s="24">
        <v>0.3</v>
      </c>
      <c r="CU42" s="85">
        <v>3.0000000000000001E-3</v>
      </c>
      <c r="CV42" s="91">
        <v>0.05</v>
      </c>
      <c r="CW42" s="86">
        <v>5060</v>
      </c>
      <c r="CX42" s="24">
        <v>0.3</v>
      </c>
      <c r="CY42" s="85">
        <v>3.0000000000000001E-3</v>
      </c>
      <c r="CZ42" s="91">
        <v>0.05</v>
      </c>
      <c r="DA42" s="86">
        <v>5060</v>
      </c>
      <c r="DB42" s="24">
        <v>0.3</v>
      </c>
      <c r="DC42" s="85">
        <v>3.0000000000000001E-3</v>
      </c>
      <c r="DD42" s="91">
        <v>0.05</v>
      </c>
      <c r="DE42" s="86">
        <v>5060</v>
      </c>
      <c r="DF42" s="24">
        <v>0.3</v>
      </c>
      <c r="DG42" s="85">
        <v>3.0000000000000001E-3</v>
      </c>
      <c r="DH42" s="91">
        <v>0.05</v>
      </c>
      <c r="DI42" s="86">
        <v>5060</v>
      </c>
      <c r="DJ42" s="24">
        <v>0.3</v>
      </c>
      <c r="DK42" s="85">
        <v>3.0000000000000001E-3</v>
      </c>
      <c r="DL42" s="91">
        <v>0.05</v>
      </c>
      <c r="DM42" s="86">
        <v>5060</v>
      </c>
      <c r="DN42" s="24">
        <v>0.3</v>
      </c>
      <c r="DO42" s="85">
        <v>3.0000000000000001E-3</v>
      </c>
      <c r="DP42" s="91">
        <v>0.05</v>
      </c>
      <c r="DQ42" s="86">
        <v>5060</v>
      </c>
    </row>
    <row r="43" spans="1:121" x14ac:dyDescent="0.2">
      <c r="A43" s="21" t="s">
        <v>43</v>
      </c>
      <c r="B43" s="24">
        <v>0.31</v>
      </c>
      <c r="C43" s="85">
        <v>3.8E-3</v>
      </c>
      <c r="D43" s="91">
        <v>0.05</v>
      </c>
      <c r="E43" s="86">
        <v>10000</v>
      </c>
      <c r="F43" s="24">
        <v>0.31</v>
      </c>
      <c r="G43" s="85">
        <v>3.8E-3</v>
      </c>
      <c r="H43" s="91">
        <v>0.05</v>
      </c>
      <c r="I43" s="86">
        <v>10000</v>
      </c>
      <c r="J43" s="24">
        <v>0.31</v>
      </c>
      <c r="K43" s="85">
        <v>3.8E-3</v>
      </c>
      <c r="L43" s="91">
        <v>0.05</v>
      </c>
      <c r="M43" s="86">
        <v>10000</v>
      </c>
      <c r="N43" s="24">
        <v>0.31</v>
      </c>
      <c r="O43" s="85">
        <v>3.8E-3</v>
      </c>
      <c r="P43" s="91">
        <v>0.05</v>
      </c>
      <c r="Q43" s="86">
        <v>10000</v>
      </c>
      <c r="R43" s="24">
        <v>0.31</v>
      </c>
      <c r="S43" s="85">
        <v>3.8E-3</v>
      </c>
      <c r="T43" s="91">
        <v>0.05</v>
      </c>
      <c r="U43" s="86">
        <v>10000</v>
      </c>
      <c r="V43" s="24">
        <v>0.31</v>
      </c>
      <c r="W43" s="85">
        <v>3.8E-3</v>
      </c>
      <c r="X43" s="91">
        <v>0.05</v>
      </c>
      <c r="Y43" s="86">
        <v>10000</v>
      </c>
      <c r="Z43" s="24">
        <v>0.31</v>
      </c>
      <c r="AA43" s="85">
        <v>3.8E-3</v>
      </c>
      <c r="AB43" s="91">
        <v>0.05</v>
      </c>
      <c r="AC43" s="86">
        <v>10000</v>
      </c>
      <c r="AD43" s="24">
        <v>0.31</v>
      </c>
      <c r="AE43" s="85">
        <v>3.8E-3</v>
      </c>
      <c r="AF43" s="91">
        <v>0.05</v>
      </c>
      <c r="AG43" s="86">
        <v>10000</v>
      </c>
      <c r="AH43" s="24">
        <v>0.31</v>
      </c>
      <c r="AI43" s="85">
        <v>3.8E-3</v>
      </c>
      <c r="AJ43" s="91">
        <v>0.05</v>
      </c>
      <c r="AK43" s="86">
        <v>10000</v>
      </c>
      <c r="AL43" s="24">
        <v>0.31</v>
      </c>
      <c r="AM43" s="85">
        <v>3.8E-3</v>
      </c>
      <c r="AN43" s="91">
        <v>0.05</v>
      </c>
      <c r="AO43" s="86">
        <v>10000</v>
      </c>
      <c r="AP43" s="24">
        <v>0.31</v>
      </c>
      <c r="AQ43" s="85">
        <v>3.8E-3</v>
      </c>
      <c r="AR43" s="91">
        <v>0.05</v>
      </c>
      <c r="AS43" s="86">
        <v>10000</v>
      </c>
      <c r="AT43" s="24">
        <v>0.31</v>
      </c>
      <c r="AU43" s="85">
        <v>3.8E-3</v>
      </c>
      <c r="AV43" s="91">
        <v>0.05</v>
      </c>
      <c r="AW43" s="86">
        <v>10000</v>
      </c>
      <c r="AX43" s="24">
        <v>0.31</v>
      </c>
      <c r="AY43" s="85">
        <v>3.8E-3</v>
      </c>
      <c r="AZ43" s="91">
        <v>0.05</v>
      </c>
      <c r="BA43" s="86">
        <v>10000</v>
      </c>
      <c r="BB43" s="24">
        <v>0.31</v>
      </c>
      <c r="BC43" s="85">
        <v>3.8E-3</v>
      </c>
      <c r="BD43" s="91">
        <v>0.05</v>
      </c>
      <c r="BE43" s="86">
        <v>10000</v>
      </c>
      <c r="BF43" s="24">
        <v>0.31</v>
      </c>
      <c r="BG43" s="85">
        <v>3.8E-3</v>
      </c>
      <c r="BH43" s="91">
        <v>0.05</v>
      </c>
      <c r="BI43" s="86">
        <v>10000</v>
      </c>
      <c r="BJ43" s="24">
        <v>0.31</v>
      </c>
      <c r="BK43" s="85">
        <v>3.8E-3</v>
      </c>
      <c r="BL43" s="91">
        <v>0.05</v>
      </c>
      <c r="BM43" s="86">
        <v>10000</v>
      </c>
      <c r="BN43" s="24">
        <v>0.31</v>
      </c>
      <c r="BO43" s="85">
        <v>3.8E-3</v>
      </c>
      <c r="BP43" s="91">
        <v>0.05</v>
      </c>
      <c r="BQ43" s="86">
        <v>10000</v>
      </c>
      <c r="BR43" s="24">
        <v>0.31</v>
      </c>
      <c r="BS43" s="85">
        <v>3.8E-3</v>
      </c>
      <c r="BT43" s="91">
        <v>0.05</v>
      </c>
      <c r="BU43" s="86">
        <v>10000</v>
      </c>
      <c r="BV43" s="24">
        <v>0.31</v>
      </c>
      <c r="BW43" s="85">
        <v>3.8E-3</v>
      </c>
      <c r="BX43" s="91">
        <v>0.05</v>
      </c>
      <c r="BY43" s="86">
        <v>10000</v>
      </c>
      <c r="BZ43" s="24">
        <v>0.31</v>
      </c>
      <c r="CA43" s="85">
        <v>3.8E-3</v>
      </c>
      <c r="CB43" s="91">
        <v>0.05</v>
      </c>
      <c r="CC43" s="86">
        <v>10000</v>
      </c>
      <c r="CD43" s="24">
        <v>0.31</v>
      </c>
      <c r="CE43" s="85">
        <v>3.8E-3</v>
      </c>
      <c r="CF43" s="91">
        <v>0.05</v>
      </c>
      <c r="CG43" s="86">
        <v>10000</v>
      </c>
      <c r="CH43" s="24">
        <v>0.31</v>
      </c>
      <c r="CI43" s="85">
        <v>3.8E-3</v>
      </c>
      <c r="CJ43" s="91">
        <v>0.05</v>
      </c>
      <c r="CK43" s="86">
        <v>10000</v>
      </c>
      <c r="CL43" s="24">
        <v>0.31</v>
      </c>
      <c r="CM43" s="85">
        <v>3.8E-3</v>
      </c>
      <c r="CN43" s="91">
        <v>0.05</v>
      </c>
      <c r="CO43" s="86">
        <v>10000</v>
      </c>
      <c r="CP43" s="24">
        <v>0.31</v>
      </c>
      <c r="CQ43" s="85">
        <v>3.8E-3</v>
      </c>
      <c r="CR43" s="91">
        <v>0.05</v>
      </c>
      <c r="CS43" s="86">
        <v>10000</v>
      </c>
      <c r="CT43" s="24">
        <v>0.31</v>
      </c>
      <c r="CU43" s="85">
        <v>3.8E-3</v>
      </c>
      <c r="CV43" s="91">
        <v>0.05</v>
      </c>
      <c r="CW43" s="86">
        <v>10000</v>
      </c>
      <c r="CX43" s="24">
        <v>0.31</v>
      </c>
      <c r="CY43" s="85">
        <v>3.8E-3</v>
      </c>
      <c r="CZ43" s="91">
        <v>0.05</v>
      </c>
      <c r="DA43" s="86">
        <v>10000</v>
      </c>
      <c r="DB43" s="24">
        <v>0.31</v>
      </c>
      <c r="DC43" s="85">
        <v>3.8E-3</v>
      </c>
      <c r="DD43" s="91">
        <v>0.05</v>
      </c>
      <c r="DE43" s="86">
        <v>10000</v>
      </c>
      <c r="DF43" s="24">
        <v>0.31</v>
      </c>
      <c r="DG43" s="85">
        <v>3.8E-3</v>
      </c>
      <c r="DH43" s="91">
        <v>0.05</v>
      </c>
      <c r="DI43" s="86">
        <v>10000</v>
      </c>
      <c r="DJ43" s="24">
        <v>0.31</v>
      </c>
      <c r="DK43" s="85">
        <v>3.8E-3</v>
      </c>
      <c r="DL43" s="91">
        <v>0.05</v>
      </c>
      <c r="DM43" s="86">
        <v>10000</v>
      </c>
      <c r="DN43" s="24">
        <v>0.31</v>
      </c>
      <c r="DO43" s="85">
        <v>3.8E-3</v>
      </c>
      <c r="DP43" s="91">
        <v>0.05</v>
      </c>
      <c r="DQ43" s="86">
        <v>10000</v>
      </c>
    </row>
    <row r="44" spans="1:121" x14ac:dyDescent="0.2">
      <c r="A44" s="21" t="s">
        <v>44</v>
      </c>
      <c r="B44" s="24">
        <v>0.32</v>
      </c>
      <c r="C44" s="85">
        <v>2.8E-3</v>
      </c>
      <c r="D44" s="91">
        <v>0.1</v>
      </c>
      <c r="E44" s="86">
        <v>199</v>
      </c>
      <c r="F44" s="24">
        <v>0.32</v>
      </c>
      <c r="G44" s="85">
        <v>2.8E-3</v>
      </c>
      <c r="H44" s="91">
        <v>0.1</v>
      </c>
      <c r="I44" s="86">
        <v>199</v>
      </c>
      <c r="J44" s="24">
        <v>0.32</v>
      </c>
      <c r="K44" s="85">
        <v>2.8E-3</v>
      </c>
      <c r="L44" s="91">
        <v>0.1</v>
      </c>
      <c r="M44" s="86">
        <v>199</v>
      </c>
      <c r="N44" s="24">
        <v>0.32</v>
      </c>
      <c r="O44" s="85">
        <v>2.8E-3</v>
      </c>
      <c r="P44" s="91">
        <v>0.1</v>
      </c>
      <c r="Q44" s="86">
        <v>199</v>
      </c>
      <c r="R44" s="24">
        <v>0.32</v>
      </c>
      <c r="S44" s="85">
        <v>2.8E-3</v>
      </c>
      <c r="T44" s="91">
        <v>0.1</v>
      </c>
      <c r="U44" s="86">
        <v>199</v>
      </c>
      <c r="V44" s="24">
        <v>0.32</v>
      </c>
      <c r="W44" s="85">
        <v>2.8E-3</v>
      </c>
      <c r="X44" s="91">
        <v>0.1</v>
      </c>
      <c r="Y44" s="86">
        <v>199</v>
      </c>
      <c r="Z44" s="24">
        <v>0.32</v>
      </c>
      <c r="AA44" s="85">
        <v>2.8E-3</v>
      </c>
      <c r="AB44" s="91">
        <v>0.1</v>
      </c>
      <c r="AC44" s="86">
        <v>199</v>
      </c>
      <c r="AD44" s="24">
        <v>0.32</v>
      </c>
      <c r="AE44" s="85">
        <v>2.8E-3</v>
      </c>
      <c r="AF44" s="91">
        <v>0.1</v>
      </c>
      <c r="AG44" s="86">
        <v>199</v>
      </c>
      <c r="AH44" s="24">
        <v>0.32</v>
      </c>
      <c r="AI44" s="85">
        <v>2.8E-3</v>
      </c>
      <c r="AJ44" s="91">
        <v>0.1</v>
      </c>
      <c r="AK44" s="86">
        <v>199</v>
      </c>
      <c r="AL44" s="24">
        <v>0.32</v>
      </c>
      <c r="AM44" s="85">
        <v>2.8E-3</v>
      </c>
      <c r="AN44" s="91">
        <v>0.1</v>
      </c>
      <c r="AO44" s="86">
        <v>199</v>
      </c>
      <c r="AP44" s="24">
        <v>0.32</v>
      </c>
      <c r="AQ44" s="85">
        <v>2.8E-3</v>
      </c>
      <c r="AR44" s="91">
        <v>0.1</v>
      </c>
      <c r="AS44" s="86">
        <v>199</v>
      </c>
      <c r="AT44" s="24">
        <v>0.32</v>
      </c>
      <c r="AU44" s="85">
        <v>2.8E-3</v>
      </c>
      <c r="AV44" s="91">
        <v>0.1</v>
      </c>
      <c r="AW44" s="86">
        <v>199</v>
      </c>
      <c r="AX44" s="24">
        <v>0.32</v>
      </c>
      <c r="AY44" s="85">
        <v>2.8E-3</v>
      </c>
      <c r="AZ44" s="91">
        <v>0.1</v>
      </c>
      <c r="BA44" s="86">
        <v>199</v>
      </c>
      <c r="BB44" s="24">
        <v>0.32</v>
      </c>
      <c r="BC44" s="85">
        <v>2.8E-3</v>
      </c>
      <c r="BD44" s="91">
        <v>0.1</v>
      </c>
      <c r="BE44" s="86">
        <v>199</v>
      </c>
      <c r="BF44" s="24">
        <v>0.32</v>
      </c>
      <c r="BG44" s="85">
        <v>2.8E-3</v>
      </c>
      <c r="BH44" s="91">
        <v>0.1</v>
      </c>
      <c r="BI44" s="86">
        <v>199</v>
      </c>
      <c r="BJ44" s="24">
        <v>0.32</v>
      </c>
      <c r="BK44" s="85">
        <v>2.8E-3</v>
      </c>
      <c r="BL44" s="91">
        <v>0.1</v>
      </c>
      <c r="BM44" s="86">
        <v>199</v>
      </c>
      <c r="BN44" s="24">
        <v>0.32</v>
      </c>
      <c r="BO44" s="85">
        <v>2.8E-3</v>
      </c>
      <c r="BP44" s="91">
        <v>0.1</v>
      </c>
      <c r="BQ44" s="86">
        <v>199</v>
      </c>
      <c r="BR44" s="24">
        <v>0.32</v>
      </c>
      <c r="BS44" s="85">
        <v>2.8E-3</v>
      </c>
      <c r="BT44" s="91">
        <v>0.1</v>
      </c>
      <c r="BU44" s="86">
        <v>199</v>
      </c>
      <c r="BV44" s="24">
        <v>0.32</v>
      </c>
      <c r="BW44" s="85">
        <v>2.8E-3</v>
      </c>
      <c r="BX44" s="91">
        <v>0.1</v>
      </c>
      <c r="BY44" s="86">
        <v>199</v>
      </c>
      <c r="BZ44" s="24">
        <v>0.32</v>
      </c>
      <c r="CA44" s="85">
        <v>2.8E-3</v>
      </c>
      <c r="CB44" s="91">
        <v>0.1</v>
      </c>
      <c r="CC44" s="86">
        <v>199</v>
      </c>
      <c r="CD44" s="24">
        <v>0.32</v>
      </c>
      <c r="CE44" s="85">
        <v>2.8E-3</v>
      </c>
      <c r="CF44" s="91">
        <v>0.1</v>
      </c>
      <c r="CG44" s="86">
        <v>199</v>
      </c>
      <c r="CH44" s="24">
        <v>0.32</v>
      </c>
      <c r="CI44" s="85">
        <v>2.8E-3</v>
      </c>
      <c r="CJ44" s="91">
        <v>0.1</v>
      </c>
      <c r="CK44" s="86">
        <v>199</v>
      </c>
      <c r="CL44" s="24">
        <v>0.32</v>
      </c>
      <c r="CM44" s="85">
        <v>2.8E-3</v>
      </c>
      <c r="CN44" s="91">
        <v>0.1</v>
      </c>
      <c r="CO44" s="86">
        <v>199</v>
      </c>
      <c r="CP44" s="24">
        <v>0.32</v>
      </c>
      <c r="CQ44" s="85">
        <v>2.8E-3</v>
      </c>
      <c r="CR44" s="91">
        <v>0.1</v>
      </c>
      <c r="CS44" s="86">
        <v>199</v>
      </c>
      <c r="CT44" s="24">
        <v>0.32</v>
      </c>
      <c r="CU44" s="85">
        <v>2.8E-3</v>
      </c>
      <c r="CV44" s="91">
        <v>0.1</v>
      </c>
      <c r="CW44" s="86">
        <v>199</v>
      </c>
      <c r="CX44" s="24">
        <v>0.32</v>
      </c>
      <c r="CY44" s="85">
        <v>2.8E-3</v>
      </c>
      <c r="CZ44" s="91">
        <v>0.1</v>
      </c>
      <c r="DA44" s="86">
        <v>199</v>
      </c>
      <c r="DB44" s="24">
        <v>0.32</v>
      </c>
      <c r="DC44" s="85">
        <v>2.8E-3</v>
      </c>
      <c r="DD44" s="91">
        <v>0.1</v>
      </c>
      <c r="DE44" s="86">
        <v>199</v>
      </c>
      <c r="DF44" s="24">
        <v>0.32</v>
      </c>
      <c r="DG44" s="85">
        <v>2.8E-3</v>
      </c>
      <c r="DH44" s="91">
        <v>0.1</v>
      </c>
      <c r="DI44" s="86">
        <v>199</v>
      </c>
      <c r="DJ44" s="24">
        <v>0.32</v>
      </c>
      <c r="DK44" s="85">
        <v>2.8E-3</v>
      </c>
      <c r="DL44" s="91">
        <v>0.1</v>
      </c>
      <c r="DM44" s="86">
        <v>199</v>
      </c>
      <c r="DN44" s="24">
        <v>0.32</v>
      </c>
      <c r="DO44" s="85">
        <v>2.8E-3</v>
      </c>
      <c r="DP44" s="91">
        <v>0.1</v>
      </c>
      <c r="DQ44" s="86">
        <v>199</v>
      </c>
    </row>
    <row r="45" spans="1:121" x14ac:dyDescent="0.2">
      <c r="A45" s="21" t="s">
        <v>45</v>
      </c>
      <c r="B45" s="24">
        <v>0.33</v>
      </c>
      <c r="C45" s="85">
        <v>5.1114577177161355E-3</v>
      </c>
      <c r="D45" s="91">
        <v>0.1</v>
      </c>
      <c r="E45" s="86"/>
      <c r="F45" s="24">
        <v>0.33</v>
      </c>
      <c r="G45" s="85">
        <v>5.1114577177161355E-3</v>
      </c>
      <c r="H45" s="91">
        <v>0.1</v>
      </c>
      <c r="I45" s="86"/>
      <c r="J45" s="24">
        <v>0.33</v>
      </c>
      <c r="K45" s="85">
        <v>5.1114577177161355E-3</v>
      </c>
      <c r="L45" s="91">
        <v>0.1</v>
      </c>
      <c r="M45" s="86"/>
      <c r="N45" s="24">
        <v>0.33</v>
      </c>
      <c r="O45" s="85">
        <v>5.1114577177161355E-3</v>
      </c>
      <c r="P45" s="91">
        <v>0.1</v>
      </c>
      <c r="Q45" s="86"/>
      <c r="R45" s="24">
        <v>0.33</v>
      </c>
      <c r="S45" s="85">
        <v>5.1114577177161355E-3</v>
      </c>
      <c r="T45" s="91">
        <v>0.1</v>
      </c>
      <c r="U45" s="86"/>
      <c r="V45" s="24">
        <v>0.33</v>
      </c>
      <c r="W45" s="85">
        <v>5.1114577177161355E-3</v>
      </c>
      <c r="X45" s="91">
        <v>0.1</v>
      </c>
      <c r="Y45" s="86"/>
      <c r="Z45" s="24">
        <v>0.33</v>
      </c>
      <c r="AA45" s="85">
        <v>5.1114577177161355E-3</v>
      </c>
      <c r="AB45" s="91">
        <v>0.1</v>
      </c>
      <c r="AC45" s="86"/>
      <c r="AD45" s="24">
        <v>0.33</v>
      </c>
      <c r="AE45" s="85">
        <v>5.1114577177161355E-3</v>
      </c>
      <c r="AF45" s="91">
        <v>0.1</v>
      </c>
      <c r="AG45" s="86"/>
      <c r="AH45" s="24">
        <v>0.33</v>
      </c>
      <c r="AI45" s="85">
        <v>5.1114577177161355E-3</v>
      </c>
      <c r="AJ45" s="91">
        <v>0.1</v>
      </c>
      <c r="AK45" s="86"/>
      <c r="AL45" s="24">
        <v>0.33</v>
      </c>
      <c r="AM45" s="85">
        <v>5.1114577177161355E-3</v>
      </c>
      <c r="AN45" s="91">
        <v>0.1</v>
      </c>
      <c r="AO45" s="86"/>
      <c r="AP45" s="24">
        <v>0.33</v>
      </c>
      <c r="AQ45" s="85">
        <v>5.1114577177161355E-3</v>
      </c>
      <c r="AR45" s="91">
        <v>0.1</v>
      </c>
      <c r="AS45" s="86"/>
      <c r="AT45" s="24">
        <v>0.33</v>
      </c>
      <c r="AU45" s="85">
        <v>5.1114577177161355E-3</v>
      </c>
      <c r="AV45" s="91">
        <v>0.1</v>
      </c>
      <c r="AW45" s="86"/>
      <c r="AX45" s="24">
        <v>0.33</v>
      </c>
      <c r="AY45" s="85">
        <v>5.1114577177161355E-3</v>
      </c>
      <c r="AZ45" s="91">
        <v>0.1</v>
      </c>
      <c r="BA45" s="86"/>
      <c r="BB45" s="24">
        <v>0.33</v>
      </c>
      <c r="BC45" s="85">
        <v>5.1114577177161355E-3</v>
      </c>
      <c r="BD45" s="91">
        <v>0.1</v>
      </c>
      <c r="BE45" s="86"/>
      <c r="BF45" s="24">
        <v>0.33</v>
      </c>
      <c r="BG45" s="85">
        <v>5.1114577177161355E-3</v>
      </c>
      <c r="BH45" s="91">
        <v>0.1</v>
      </c>
      <c r="BI45" s="86"/>
      <c r="BJ45" s="24">
        <v>0.33</v>
      </c>
      <c r="BK45" s="85">
        <v>5.1114577177161355E-3</v>
      </c>
      <c r="BL45" s="91">
        <v>0.1</v>
      </c>
      <c r="BM45" s="86"/>
      <c r="BN45" s="24">
        <v>0.33</v>
      </c>
      <c r="BO45" s="85">
        <v>5.1114577177161355E-3</v>
      </c>
      <c r="BP45" s="91">
        <v>0.1</v>
      </c>
      <c r="BQ45" s="86"/>
      <c r="BR45" s="24">
        <v>0.33</v>
      </c>
      <c r="BS45" s="85">
        <v>5.1114577177161355E-3</v>
      </c>
      <c r="BT45" s="91">
        <v>0.1</v>
      </c>
      <c r="BU45" s="86"/>
      <c r="BV45" s="24">
        <v>0.33</v>
      </c>
      <c r="BW45" s="85">
        <v>5.1114577177161355E-3</v>
      </c>
      <c r="BX45" s="91">
        <v>0.1</v>
      </c>
      <c r="BY45" s="86"/>
      <c r="BZ45" s="24">
        <v>0.33</v>
      </c>
      <c r="CA45" s="85">
        <v>5.1114577177161355E-3</v>
      </c>
      <c r="CB45" s="91">
        <v>0.1</v>
      </c>
      <c r="CC45" s="86"/>
      <c r="CD45" s="24">
        <v>0.33</v>
      </c>
      <c r="CE45" s="85">
        <v>5.1114577177161355E-3</v>
      </c>
      <c r="CF45" s="91">
        <v>0.1</v>
      </c>
      <c r="CG45" s="86"/>
      <c r="CH45" s="24">
        <v>0.33</v>
      </c>
      <c r="CI45" s="85">
        <v>5.1114577177161355E-3</v>
      </c>
      <c r="CJ45" s="91">
        <v>0.1</v>
      </c>
      <c r="CK45" s="86"/>
      <c r="CL45" s="24">
        <v>0.33</v>
      </c>
      <c r="CM45" s="85">
        <v>5.1114577177161355E-3</v>
      </c>
      <c r="CN45" s="91">
        <v>0.1</v>
      </c>
      <c r="CO45" s="86"/>
      <c r="CP45" s="24">
        <v>0.33</v>
      </c>
      <c r="CQ45" s="85">
        <v>5.1114577177161355E-3</v>
      </c>
      <c r="CR45" s="91">
        <v>0.1</v>
      </c>
      <c r="CS45" s="86"/>
      <c r="CT45" s="24">
        <v>0.33</v>
      </c>
      <c r="CU45" s="85">
        <v>5.1114577177161355E-3</v>
      </c>
      <c r="CV45" s="91">
        <v>0.1</v>
      </c>
      <c r="CW45" s="86"/>
      <c r="CX45" s="24">
        <v>0.33</v>
      </c>
      <c r="CY45" s="85">
        <v>5.1114577177161355E-3</v>
      </c>
      <c r="CZ45" s="91">
        <v>0.1</v>
      </c>
      <c r="DA45" s="86"/>
      <c r="DB45" s="24">
        <v>0.33</v>
      </c>
      <c r="DC45" s="85">
        <v>5.1114577177161355E-3</v>
      </c>
      <c r="DD45" s="91">
        <v>0.1</v>
      </c>
      <c r="DE45" s="86"/>
      <c r="DF45" s="24">
        <v>0.33</v>
      </c>
      <c r="DG45" s="85">
        <v>5.1114577177161355E-3</v>
      </c>
      <c r="DH45" s="91">
        <v>0.1</v>
      </c>
      <c r="DI45" s="86"/>
      <c r="DJ45" s="24">
        <v>0.33</v>
      </c>
      <c r="DK45" s="85">
        <v>5.1114577177161355E-3</v>
      </c>
      <c r="DL45" s="91">
        <v>0.1</v>
      </c>
      <c r="DM45" s="86"/>
      <c r="DN45" s="24">
        <v>0.33</v>
      </c>
      <c r="DO45" s="85">
        <v>5.1114577177161355E-3</v>
      </c>
      <c r="DP45" s="91">
        <v>0.1</v>
      </c>
      <c r="DQ45" s="86"/>
    </row>
    <row r="46" spans="1:121" x14ac:dyDescent="0.2">
      <c r="A46" s="21" t="s">
        <v>46</v>
      </c>
      <c r="B46">
        <v>0.32</v>
      </c>
      <c r="C46">
        <v>3.0000000000000001E-3</v>
      </c>
      <c r="D46" s="91">
        <v>0.15</v>
      </c>
      <c r="E46" s="86"/>
      <c r="F46">
        <v>0.32</v>
      </c>
      <c r="G46">
        <v>3.0000000000000001E-3</v>
      </c>
      <c r="H46" s="91">
        <v>0.15</v>
      </c>
      <c r="I46" s="86"/>
      <c r="J46">
        <v>0.32</v>
      </c>
      <c r="K46">
        <v>3.0000000000000001E-3</v>
      </c>
      <c r="L46" s="91">
        <v>0.15</v>
      </c>
      <c r="M46" s="86"/>
      <c r="N46">
        <v>0.32</v>
      </c>
      <c r="O46">
        <v>3.0000000000000001E-3</v>
      </c>
      <c r="P46" s="91">
        <v>0.15</v>
      </c>
      <c r="Q46" s="86"/>
      <c r="R46">
        <v>0.32</v>
      </c>
      <c r="S46">
        <v>3.0000000000000001E-3</v>
      </c>
      <c r="T46" s="91">
        <v>0.15</v>
      </c>
      <c r="U46" s="86"/>
      <c r="V46">
        <v>0.32</v>
      </c>
      <c r="W46">
        <v>3.0000000000000001E-3</v>
      </c>
      <c r="X46" s="91">
        <v>0.15</v>
      </c>
      <c r="Y46" s="86"/>
      <c r="Z46">
        <v>0.32</v>
      </c>
      <c r="AA46">
        <v>3.0000000000000001E-3</v>
      </c>
      <c r="AB46" s="91">
        <v>0.15</v>
      </c>
      <c r="AC46" s="86"/>
      <c r="AD46">
        <v>0.32</v>
      </c>
      <c r="AE46">
        <v>3.0000000000000001E-3</v>
      </c>
      <c r="AF46" s="91">
        <v>0.15</v>
      </c>
      <c r="AG46" s="86"/>
      <c r="AH46">
        <v>0.32</v>
      </c>
      <c r="AI46">
        <v>3.0000000000000001E-3</v>
      </c>
      <c r="AJ46" s="91">
        <v>0.15</v>
      </c>
      <c r="AK46" s="86"/>
      <c r="AL46">
        <v>0.32</v>
      </c>
      <c r="AM46">
        <v>3.0000000000000001E-3</v>
      </c>
      <c r="AN46" s="91">
        <v>0.15</v>
      </c>
      <c r="AO46" s="86"/>
      <c r="AP46">
        <v>0.32</v>
      </c>
      <c r="AQ46">
        <v>3.0000000000000001E-3</v>
      </c>
      <c r="AR46" s="91">
        <v>0.15</v>
      </c>
      <c r="AS46" s="86"/>
      <c r="AT46">
        <v>0.32</v>
      </c>
      <c r="AU46">
        <v>3.0000000000000001E-3</v>
      </c>
      <c r="AV46" s="91">
        <v>0.15</v>
      </c>
      <c r="AW46" s="86"/>
      <c r="AX46">
        <v>0.32</v>
      </c>
      <c r="AY46">
        <v>3.0000000000000001E-3</v>
      </c>
      <c r="AZ46" s="91">
        <v>0.15</v>
      </c>
      <c r="BA46" s="86"/>
      <c r="BB46">
        <v>0.32</v>
      </c>
      <c r="BC46">
        <v>3.0000000000000001E-3</v>
      </c>
      <c r="BD46" s="91">
        <v>0.15</v>
      </c>
      <c r="BE46" s="86"/>
      <c r="BF46">
        <v>0.32</v>
      </c>
      <c r="BG46">
        <v>3.0000000000000001E-3</v>
      </c>
      <c r="BH46" s="91">
        <v>0.15</v>
      </c>
      <c r="BI46" s="86"/>
      <c r="BJ46">
        <v>0.32</v>
      </c>
      <c r="BK46">
        <v>3.0000000000000001E-3</v>
      </c>
      <c r="BL46" s="91">
        <v>0.15</v>
      </c>
      <c r="BM46" s="86"/>
      <c r="BN46">
        <v>0.32</v>
      </c>
      <c r="BO46">
        <v>3.0000000000000001E-3</v>
      </c>
      <c r="BP46" s="91">
        <v>0.15</v>
      </c>
      <c r="BQ46" s="86"/>
      <c r="BR46">
        <v>0.32</v>
      </c>
      <c r="BS46">
        <v>3.0000000000000001E-3</v>
      </c>
      <c r="BT46" s="91">
        <v>0.15</v>
      </c>
      <c r="BU46" s="86"/>
      <c r="BV46">
        <v>0.32</v>
      </c>
      <c r="BW46">
        <v>3.0000000000000001E-3</v>
      </c>
      <c r="BX46" s="91">
        <v>0.15</v>
      </c>
      <c r="BY46" s="86"/>
      <c r="BZ46">
        <v>0.32</v>
      </c>
      <c r="CA46">
        <v>3.0000000000000001E-3</v>
      </c>
      <c r="CB46" s="91">
        <v>0.15</v>
      </c>
      <c r="CC46" s="86"/>
      <c r="CD46">
        <v>0.32</v>
      </c>
      <c r="CE46">
        <v>3.0000000000000001E-3</v>
      </c>
      <c r="CF46" s="91">
        <v>0.15</v>
      </c>
      <c r="CG46" s="86"/>
      <c r="CH46">
        <v>0.32</v>
      </c>
      <c r="CI46">
        <v>3.0000000000000001E-3</v>
      </c>
      <c r="CJ46" s="91">
        <v>0.15</v>
      </c>
      <c r="CK46" s="86"/>
      <c r="CL46">
        <v>0.32</v>
      </c>
      <c r="CM46">
        <v>3.0000000000000001E-3</v>
      </c>
      <c r="CN46" s="91">
        <v>0.15</v>
      </c>
      <c r="CO46" s="86"/>
      <c r="CP46">
        <v>0.32</v>
      </c>
      <c r="CQ46">
        <v>3.0000000000000001E-3</v>
      </c>
      <c r="CR46" s="91">
        <v>0.15</v>
      </c>
      <c r="CS46" s="86"/>
      <c r="CT46">
        <v>0.32</v>
      </c>
      <c r="CU46">
        <v>3.0000000000000001E-3</v>
      </c>
      <c r="CV46" s="91">
        <v>0.15</v>
      </c>
      <c r="CW46" s="86"/>
      <c r="CX46">
        <v>0.32</v>
      </c>
      <c r="CY46">
        <v>3.0000000000000001E-3</v>
      </c>
      <c r="CZ46" s="91">
        <v>0.15</v>
      </c>
      <c r="DA46" s="86"/>
      <c r="DB46">
        <v>0.32</v>
      </c>
      <c r="DC46">
        <v>3.0000000000000001E-3</v>
      </c>
      <c r="DD46" s="91">
        <v>0.15</v>
      </c>
      <c r="DE46" s="86"/>
      <c r="DF46">
        <v>0.32</v>
      </c>
      <c r="DG46">
        <v>3.0000000000000001E-3</v>
      </c>
      <c r="DH46" s="91">
        <v>0.15</v>
      </c>
      <c r="DI46" s="86"/>
      <c r="DJ46">
        <v>0.32</v>
      </c>
      <c r="DK46">
        <v>3.0000000000000001E-3</v>
      </c>
      <c r="DL46" s="91">
        <v>0.15</v>
      </c>
      <c r="DM46" s="86"/>
      <c r="DN46">
        <v>0.32</v>
      </c>
      <c r="DO46">
        <v>3.0000000000000001E-3</v>
      </c>
      <c r="DP46" s="91">
        <v>0.15</v>
      </c>
      <c r="DQ46" s="86"/>
    </row>
    <row r="49" spans="1:1" x14ac:dyDescent="0.2">
      <c r="A49" s="2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">
    <pageSetUpPr fitToPage="1"/>
  </sheetPr>
  <dimension ref="A1:R49"/>
  <sheetViews>
    <sheetView tabSelected="1" zoomScale="90" zoomScaleNormal="90" workbookViewId="0">
      <selection activeCell="A30" sqref="A30"/>
    </sheetView>
  </sheetViews>
  <sheetFormatPr baseColWidth="10" defaultRowHeight="12.75" x14ac:dyDescent="0.2"/>
  <cols>
    <col min="1" max="1" width="18.42578125" customWidth="1"/>
    <col min="2" max="2" width="10.85546875" customWidth="1"/>
    <col min="4" max="5" width="12.42578125" bestFit="1" customWidth="1"/>
    <col min="6" max="6" width="8.28515625" customWidth="1"/>
    <col min="8" max="8" width="9.85546875" customWidth="1"/>
    <col min="9" max="9" width="12.5703125" customWidth="1"/>
  </cols>
  <sheetData>
    <row r="1" spans="1:18" ht="15.75" x14ac:dyDescent="0.25">
      <c r="A1" s="37" t="str">
        <f>'Comparison data'!A1</f>
        <v xml:space="preserve">EURAMET.L-K# comparison </v>
      </c>
      <c r="E1" s="6"/>
    </row>
    <row r="2" spans="1:18" x14ac:dyDescent="0.2">
      <c r="A2" s="7"/>
      <c r="H2" s="54" t="s">
        <v>16</v>
      </c>
    </row>
    <row r="3" spans="1:18" x14ac:dyDescent="0.2">
      <c r="A3" s="8" t="s">
        <v>6</v>
      </c>
      <c r="B3" s="9">
        <v>1</v>
      </c>
      <c r="C3" s="56" t="str">
        <f>'Comparison data'!B5</f>
        <v>Standard 1</v>
      </c>
      <c r="D3" s="8"/>
      <c r="H3" s="71" t="s">
        <v>17</v>
      </c>
      <c r="M3" s="1"/>
      <c r="N3" s="1"/>
    </row>
    <row r="5" spans="1:18" ht="15.75" x14ac:dyDescent="0.2">
      <c r="A5" t="s">
        <v>1</v>
      </c>
      <c r="B5" s="36" t="s">
        <v>7</v>
      </c>
      <c r="C5" s="36" t="s">
        <v>8</v>
      </c>
      <c r="D5" s="36" t="s">
        <v>9</v>
      </c>
      <c r="E5" s="48" t="s">
        <v>10</v>
      </c>
      <c r="F5" s="47" t="s">
        <v>0</v>
      </c>
      <c r="G5" s="51" t="s">
        <v>14</v>
      </c>
      <c r="H5" s="52" t="s">
        <v>15</v>
      </c>
      <c r="I5" s="51" t="s">
        <v>19</v>
      </c>
      <c r="J5" s="50" t="s">
        <v>11</v>
      </c>
      <c r="K5" s="52" t="s">
        <v>13</v>
      </c>
      <c r="L5" s="15"/>
      <c r="O5" s="3"/>
      <c r="P5" s="2"/>
      <c r="R5" s="1"/>
    </row>
    <row r="6" spans="1:18" x14ac:dyDescent="0.2">
      <c r="A6" t="str">
        <f>'Comparison data'!A6</f>
        <v>NMI1</v>
      </c>
      <c r="B6" s="30">
        <f>'Comparison data'!B6</f>
        <v>0.3</v>
      </c>
      <c r="C6" s="30">
        <f>'Comparison data'!C6</f>
        <v>3.0000000000000001E-3</v>
      </c>
      <c r="D6" s="30">
        <f>'Comparison data'!D6</f>
        <v>0.2</v>
      </c>
      <c r="E6" s="46">
        <f>IF(B6=0,#N/A,IF('Comparison data'!E6=0,10000,'Comparison data'!E6))</f>
        <v>118</v>
      </c>
      <c r="F6" s="23">
        <v>1</v>
      </c>
      <c r="G6" s="29">
        <f t="shared" ref="G6:G22" si="0">IF(B6=0,#N/A,B6-$B$25)</f>
        <v>-2.6524390243903295E-3</v>
      </c>
      <c r="H6" s="55">
        <f>IF(B6=0,#N/A,IF(H$3="keff",TINV(0.05,E6),2))</f>
        <v>2</v>
      </c>
      <c r="I6" s="29">
        <f t="shared" ref="I6:I22" si="1">IF(D6=0,#N/A,IF(F6=1,SQRT((H6*D6)^2-($H$25*$D$25)^2),SQRT((H6*D6)^2+($H$25*$D$25)^2)))</f>
        <v>0.39816652969059779</v>
      </c>
      <c r="J6" s="53">
        <f>IF(B6=0,#N/A,ABS(G6)/I6)</f>
        <v>6.6616323236698303E-3</v>
      </c>
      <c r="K6" s="70">
        <f>IF(OR(F6=0,B6=0),0,$B$26/D$6:D$22^2)</f>
        <v>9.1463414634146353E-3</v>
      </c>
      <c r="L6" s="15"/>
      <c r="R6" s="1"/>
    </row>
    <row r="7" spans="1:18" x14ac:dyDescent="0.2">
      <c r="A7" t="str">
        <f>'Comparison data'!A7</f>
        <v>NMI2</v>
      </c>
      <c r="B7" s="30">
        <f>'Comparison data'!B7</f>
        <v>0.31</v>
      </c>
      <c r="C7" s="30">
        <f>'Comparison data'!C7</f>
        <v>5.0000000000000001E-3</v>
      </c>
      <c r="D7" s="30">
        <f>'Comparison data'!D7</f>
        <v>0.1</v>
      </c>
      <c r="E7" s="46">
        <f>IF(B7=0,#N/A,IF('Comparison data'!E7=0,10000,'Comparison data'!E7))</f>
        <v>10000</v>
      </c>
      <c r="F7" s="23">
        <v>1</v>
      </c>
      <c r="G7" s="29">
        <f t="shared" si="0"/>
        <v>7.3475609756096794E-3</v>
      </c>
      <c r="H7" s="55">
        <f t="shared" ref="H7:H22" si="2">IF(B7=0,#N/A,IF(H$3="keff",TINV(0.05,E7),2))</f>
        <v>2</v>
      </c>
      <c r="I7" s="29">
        <f t="shared" si="1"/>
        <v>0.19630737471081841</v>
      </c>
      <c r="J7" s="53">
        <f t="shared" ref="J7:J22" si="3">IF(B7=0,#N/A,ABS(G7)/I7)</f>
        <v>3.7428858627616086E-2</v>
      </c>
      <c r="K7" s="70">
        <f t="shared" ref="K7:K22" si="4">IF(OR(F7=0,B7=0),0,$B$26/D$6:D$22^2)</f>
        <v>3.6585365853658541E-2</v>
      </c>
      <c r="L7" s="15"/>
      <c r="R7" s="1"/>
    </row>
    <row r="8" spans="1:18" x14ac:dyDescent="0.2">
      <c r="A8" t="str">
        <f>'Comparison data'!A8</f>
        <v>NMI3</v>
      </c>
      <c r="B8" s="30">
        <f>'Comparison data'!B8</f>
        <v>0.32</v>
      </c>
      <c r="C8" s="30">
        <f>'Comparison data'!C8</f>
        <v>3.8E-3</v>
      </c>
      <c r="D8" s="30">
        <f>'Comparison data'!D8</f>
        <v>0.2</v>
      </c>
      <c r="E8" s="46">
        <f>IF(B8=0,#N/A,IF('Comparison data'!E8=0,10000,'Comparison data'!E8))</f>
        <v>9</v>
      </c>
      <c r="F8" s="23">
        <v>1</v>
      </c>
      <c r="G8" s="29">
        <f t="shared" si="0"/>
        <v>1.7347560975609688E-2</v>
      </c>
      <c r="H8" s="55">
        <f t="shared" si="2"/>
        <v>2</v>
      </c>
      <c r="I8" s="29">
        <f t="shared" si="1"/>
        <v>0.39816652969059779</v>
      </c>
      <c r="J8" s="53">
        <f t="shared" si="3"/>
        <v>4.3568606806528694E-2</v>
      </c>
      <c r="K8" s="70">
        <f t="shared" si="4"/>
        <v>9.1463414634146353E-3</v>
      </c>
      <c r="L8" s="15"/>
      <c r="R8" s="1"/>
    </row>
    <row r="9" spans="1:18" x14ac:dyDescent="0.2">
      <c r="A9" t="str">
        <f>'Comparison data'!A9</f>
        <v>NMI4</v>
      </c>
      <c r="B9" s="30">
        <f>'Comparison data'!B9</f>
        <v>0.33</v>
      </c>
      <c r="C9" s="30">
        <f>'Comparison data'!C9</f>
        <v>1E-3</v>
      </c>
      <c r="D9" s="30">
        <f>'Comparison data'!D9</f>
        <v>0.1</v>
      </c>
      <c r="E9" s="46">
        <f>IF(B9=0,#N/A,IF('Comparison data'!E9=0,10000,'Comparison data'!E9))</f>
        <v>108</v>
      </c>
      <c r="F9" s="23">
        <v>1</v>
      </c>
      <c r="G9" s="29">
        <f t="shared" si="0"/>
        <v>2.7347560975609697E-2</v>
      </c>
      <c r="H9" s="55">
        <f t="shared" si="2"/>
        <v>2</v>
      </c>
      <c r="I9" s="29">
        <f t="shared" si="1"/>
        <v>0.19630737471081841</v>
      </c>
      <c r="J9" s="53">
        <f t="shared" si="3"/>
        <v>0.13930990119905357</v>
      </c>
      <c r="K9" s="70">
        <f t="shared" si="4"/>
        <v>3.6585365853658541E-2</v>
      </c>
      <c r="L9" s="15"/>
      <c r="R9" s="1"/>
    </row>
    <row r="10" spans="1:18" x14ac:dyDescent="0.2">
      <c r="A10" t="str">
        <f>'Comparison data'!A10</f>
        <v>NMI5</v>
      </c>
      <c r="B10" s="30">
        <f>'Comparison data'!B10</f>
        <v>0.32</v>
      </c>
      <c r="C10" s="30">
        <f>'Comparison data'!C10</f>
        <v>3.0000000000000001E-3</v>
      </c>
      <c r="D10" s="30">
        <f>'Comparison data'!D10</f>
        <v>0.2</v>
      </c>
      <c r="E10" s="46">
        <f>IF(B10=0,#N/A,IF('Comparison data'!E10=0,10000,'Comparison data'!E10))</f>
        <v>10000</v>
      </c>
      <c r="F10" s="23">
        <v>1</v>
      </c>
      <c r="G10" s="29">
        <f t="shared" si="0"/>
        <v>1.7347560975609688E-2</v>
      </c>
      <c r="H10" s="55">
        <f t="shared" si="2"/>
        <v>2</v>
      </c>
      <c r="I10" s="29">
        <f t="shared" si="1"/>
        <v>0.39816652969059779</v>
      </c>
      <c r="J10" s="53">
        <f t="shared" si="3"/>
        <v>4.3568606806528694E-2</v>
      </c>
      <c r="K10" s="70">
        <f t="shared" si="4"/>
        <v>9.1463414634146353E-3</v>
      </c>
      <c r="L10" s="15"/>
      <c r="R10" s="1"/>
    </row>
    <row r="11" spans="1:18" x14ac:dyDescent="0.2">
      <c r="A11" t="str">
        <f>'Comparison data'!A11</f>
        <v>NMI6</v>
      </c>
      <c r="B11" s="30">
        <f>'Comparison data'!B11</f>
        <v>0.31</v>
      </c>
      <c r="C11" s="30">
        <f>'Comparison data'!C11</f>
        <v>3.0000000000000001E-3</v>
      </c>
      <c r="D11" s="30">
        <f>'Comparison data'!D11</f>
        <v>0.05</v>
      </c>
      <c r="E11" s="46">
        <f>IF(B11=0,#N/A,IF('Comparison data'!E11=0,10000,'Comparison data'!E11))</f>
        <v>162</v>
      </c>
      <c r="F11" s="23">
        <v>1</v>
      </c>
      <c r="G11" s="29">
        <f t="shared" si="0"/>
        <v>7.3475609756096794E-3</v>
      </c>
      <c r="H11" s="55">
        <f t="shared" si="2"/>
        <v>2</v>
      </c>
      <c r="I11" s="29">
        <f t="shared" si="1"/>
        <v>9.2393643535979578E-2</v>
      </c>
      <c r="J11" s="53">
        <f t="shared" si="3"/>
        <v>7.9524528900610139E-2</v>
      </c>
      <c r="K11" s="70">
        <f t="shared" si="4"/>
        <v>0.14634146341463417</v>
      </c>
      <c r="L11" s="15"/>
      <c r="R11" s="1"/>
    </row>
    <row r="12" spans="1:18" x14ac:dyDescent="0.2">
      <c r="A12" t="str">
        <f>'Comparison data'!A12</f>
        <v>NMI7</v>
      </c>
      <c r="B12" s="30">
        <f>'Comparison data'!B12</f>
        <v>0.3</v>
      </c>
      <c r="C12" s="30">
        <f>'Comparison data'!C12</f>
        <v>2.9999999999999997E-4</v>
      </c>
      <c r="D12" s="30">
        <f>'Comparison data'!D12</f>
        <v>0.05</v>
      </c>
      <c r="E12" s="46">
        <f>IF(B12=0,#N/A,IF('Comparison data'!E12=0,10000,'Comparison data'!E12))</f>
        <v>47</v>
      </c>
      <c r="F12" s="23">
        <v>1</v>
      </c>
      <c r="G12" s="29">
        <f t="shared" si="0"/>
        <v>-2.6524390243903295E-3</v>
      </c>
      <c r="H12" s="55">
        <f t="shared" si="2"/>
        <v>2</v>
      </c>
      <c r="I12" s="29">
        <f t="shared" si="1"/>
        <v>9.2393643535979578E-2</v>
      </c>
      <c r="J12" s="53">
        <f t="shared" si="3"/>
        <v>2.8708024955823145E-2</v>
      </c>
      <c r="K12" s="70">
        <f t="shared" si="4"/>
        <v>0.14634146341463417</v>
      </c>
      <c r="L12" s="15"/>
      <c r="R12" s="1"/>
    </row>
    <row r="13" spans="1:18" x14ac:dyDescent="0.2">
      <c r="A13" t="str">
        <f>'Comparison data'!A13</f>
        <v>NMI8</v>
      </c>
      <c r="B13" s="30">
        <f>'Comparison data'!B13</f>
        <v>0.28999999999999998</v>
      </c>
      <c r="C13" s="30">
        <f>'Comparison data'!C13</f>
        <v>0.01</v>
      </c>
      <c r="D13" s="30">
        <f>'Comparison data'!D13</f>
        <v>0.15</v>
      </c>
      <c r="E13" s="46">
        <f>IF(B13=0,#N/A,IF('Comparison data'!E13=0,10000,'Comparison data'!E13))</f>
        <v>35</v>
      </c>
      <c r="F13" s="23">
        <v>1</v>
      </c>
      <c r="G13" s="29">
        <f t="shared" si="0"/>
        <v>-1.2652439024390338E-2</v>
      </c>
      <c r="H13" s="55">
        <f t="shared" si="2"/>
        <v>2</v>
      </c>
      <c r="I13" s="29">
        <f t="shared" si="1"/>
        <v>0.29755097944025266</v>
      </c>
      <c r="J13" s="53">
        <f t="shared" si="3"/>
        <v>4.2521920271248542E-2</v>
      </c>
      <c r="K13" s="70">
        <f t="shared" si="4"/>
        <v>1.6260162601626021E-2</v>
      </c>
      <c r="L13" s="15"/>
      <c r="R13" s="1"/>
    </row>
    <row r="14" spans="1:18" x14ac:dyDescent="0.2">
      <c r="A14" t="str">
        <f>'Comparison data'!A14</f>
        <v>NMI9</v>
      </c>
      <c r="B14" s="30">
        <f>'Comparison data'!B14</f>
        <v>0.28000000000000003</v>
      </c>
      <c r="C14" s="30">
        <f>'Comparison data'!C14</f>
        <v>2.7000000000000001E-3</v>
      </c>
      <c r="D14" s="30">
        <f>'Comparison data'!D14</f>
        <v>0.05</v>
      </c>
      <c r="E14" s="46">
        <f>IF(B14=0,#N/A,IF('Comparison data'!E14=0,10000,'Comparison data'!E14))</f>
        <v>10000</v>
      </c>
      <c r="F14" s="23">
        <v>1</v>
      </c>
      <c r="G14" s="29">
        <f t="shared" si="0"/>
        <v>-2.2652439024390292E-2</v>
      </c>
      <c r="H14" s="55">
        <f t="shared" si="2"/>
        <v>2</v>
      </c>
      <c r="I14" s="29">
        <f t="shared" si="1"/>
        <v>9.2393643535979578E-2</v>
      </c>
      <c r="J14" s="53">
        <f t="shared" si="3"/>
        <v>0.24517313266868912</v>
      </c>
      <c r="K14" s="70">
        <f t="shared" si="4"/>
        <v>0.14634146341463417</v>
      </c>
      <c r="L14" s="15"/>
      <c r="R14" s="1"/>
    </row>
    <row r="15" spans="1:18" x14ac:dyDescent="0.2">
      <c r="A15" t="str">
        <f>'Comparison data'!A15</f>
        <v>NMI10</v>
      </c>
      <c r="B15" s="30">
        <f>'Comparison data'!B15</f>
        <v>0.27</v>
      </c>
      <c r="C15" s="30">
        <f>'Comparison data'!C15</f>
        <v>4.0000000000000001E-3</v>
      </c>
      <c r="D15" s="30">
        <f>'Comparison data'!D15</f>
        <v>0.2</v>
      </c>
      <c r="E15" s="46">
        <f>IF(B15=0,#N/A,IF('Comparison data'!E15=0,10000,'Comparison data'!E15))</f>
        <v>15</v>
      </c>
      <c r="F15" s="23">
        <v>1</v>
      </c>
      <c r="G15" s="29">
        <f t="shared" si="0"/>
        <v>-3.2652439024390301E-2</v>
      </c>
      <c r="H15" s="55">
        <f t="shared" si="2"/>
        <v>2</v>
      </c>
      <c r="I15" s="29">
        <f t="shared" si="1"/>
        <v>0.39816652969059779</v>
      </c>
      <c r="J15" s="53">
        <f t="shared" si="3"/>
        <v>8.2006991018967482E-2</v>
      </c>
      <c r="K15" s="70">
        <f t="shared" si="4"/>
        <v>9.1463414634146353E-3</v>
      </c>
      <c r="L15" s="15"/>
      <c r="R15" s="1"/>
    </row>
    <row r="16" spans="1:18" x14ac:dyDescent="0.2">
      <c r="A16" t="str">
        <f>'Comparison data'!A16</f>
        <v>NMI11</v>
      </c>
      <c r="B16" s="30">
        <f>'Comparison data'!B16</f>
        <v>0.28000000000000003</v>
      </c>
      <c r="C16" s="30">
        <f>'Comparison data'!C16</f>
        <v>5.0000000000000001E-3</v>
      </c>
      <c r="D16" s="30">
        <f>'Comparison data'!D16</f>
        <v>0.1</v>
      </c>
      <c r="E16" s="46">
        <f>IF(B16=0,#N/A,IF('Comparison data'!E16=0,10000,'Comparison data'!E16))</f>
        <v>10000</v>
      </c>
      <c r="F16" s="23">
        <v>1</v>
      </c>
      <c r="G16" s="29">
        <f t="shared" si="0"/>
        <v>-2.2652439024390292E-2</v>
      </c>
      <c r="H16" s="55">
        <f t="shared" si="2"/>
        <v>2</v>
      </c>
      <c r="I16" s="29">
        <f t="shared" si="1"/>
        <v>0.19630737471081841</v>
      </c>
      <c r="J16" s="53">
        <f t="shared" si="3"/>
        <v>0.11539270522953983</v>
      </c>
      <c r="K16" s="70">
        <f t="shared" si="4"/>
        <v>3.6585365853658541E-2</v>
      </c>
      <c r="L16" s="15"/>
      <c r="R16" s="1"/>
    </row>
    <row r="17" spans="1:18" x14ac:dyDescent="0.2">
      <c r="A17" t="str">
        <f>'Comparison data'!A17</f>
        <v>NMI12</v>
      </c>
      <c r="B17" s="30">
        <f>'Comparison data'!B17</f>
        <v>0.28999999999999998</v>
      </c>
      <c r="C17" s="30">
        <f>'Comparison data'!C17</f>
        <v>3.3E-3</v>
      </c>
      <c r="D17" s="30">
        <f>'Comparison data'!D17</f>
        <v>0.15</v>
      </c>
      <c r="E17" s="46">
        <f>IF(B17=0,#N/A,IF('Comparison data'!E17=0,10000,'Comparison data'!E17))</f>
        <v>278</v>
      </c>
      <c r="F17" s="23">
        <v>1</v>
      </c>
      <c r="G17" s="29">
        <f t="shared" si="0"/>
        <v>-1.2652439024390338E-2</v>
      </c>
      <c r="H17" s="55">
        <f t="shared" si="2"/>
        <v>2</v>
      </c>
      <c r="I17" s="29">
        <f t="shared" si="1"/>
        <v>0.29755097944025266</v>
      </c>
      <c r="J17" s="53">
        <f t="shared" si="3"/>
        <v>4.2521920271248542E-2</v>
      </c>
      <c r="K17" s="70">
        <f t="shared" si="4"/>
        <v>1.6260162601626021E-2</v>
      </c>
      <c r="L17" s="15"/>
      <c r="R17" s="1"/>
    </row>
    <row r="18" spans="1:18" x14ac:dyDescent="0.2">
      <c r="A18" t="str">
        <f>'Comparison data'!A18</f>
        <v>NMI13</v>
      </c>
      <c r="B18" s="30">
        <f>'Comparison data'!B18</f>
        <v>0.3</v>
      </c>
      <c r="C18" s="30">
        <f>'Comparison data'!C18</f>
        <v>3.0000000000000001E-3</v>
      </c>
      <c r="D18" s="30">
        <f>'Comparison data'!D18</f>
        <v>0.05</v>
      </c>
      <c r="E18" s="46">
        <f>IF(B18=0,#N/A,IF('Comparison data'!E18=0,10000,'Comparison data'!E18))</f>
        <v>5060</v>
      </c>
      <c r="F18" s="23">
        <v>1</v>
      </c>
      <c r="G18" s="29">
        <f t="shared" si="0"/>
        <v>-2.6524390243903295E-3</v>
      </c>
      <c r="H18" s="55">
        <f t="shared" si="2"/>
        <v>2</v>
      </c>
      <c r="I18" s="29">
        <f t="shared" si="1"/>
        <v>9.2393643535979578E-2</v>
      </c>
      <c r="J18" s="53">
        <f t="shared" si="3"/>
        <v>2.8708024955823145E-2</v>
      </c>
      <c r="K18" s="70">
        <f t="shared" si="4"/>
        <v>0.14634146341463417</v>
      </c>
      <c r="L18" s="15"/>
    </row>
    <row r="19" spans="1:18" x14ac:dyDescent="0.2">
      <c r="A19" t="str">
        <f>'Comparison data'!A19</f>
        <v>NMI14</v>
      </c>
      <c r="B19" s="30">
        <f>'Comparison data'!B19</f>
        <v>0.31</v>
      </c>
      <c r="C19" s="30">
        <f>'Comparison data'!C19</f>
        <v>3.8E-3</v>
      </c>
      <c r="D19" s="30">
        <f>'Comparison data'!D19</f>
        <v>0.05</v>
      </c>
      <c r="E19" s="46">
        <f>IF(B19=0,#N/A,IF('Comparison data'!E19=0,10000,'Comparison data'!E19))</f>
        <v>10000</v>
      </c>
      <c r="F19" s="23">
        <v>1</v>
      </c>
      <c r="G19" s="29">
        <f t="shared" si="0"/>
        <v>7.3475609756096794E-3</v>
      </c>
      <c r="H19" s="55">
        <f t="shared" si="2"/>
        <v>2</v>
      </c>
      <c r="I19" s="29">
        <f t="shared" si="1"/>
        <v>9.2393643535979578E-2</v>
      </c>
      <c r="J19" s="53">
        <f t="shared" si="3"/>
        <v>7.9524528900610139E-2</v>
      </c>
      <c r="K19" s="70">
        <f t="shared" si="4"/>
        <v>0.14634146341463417</v>
      </c>
      <c r="L19" s="15"/>
    </row>
    <row r="20" spans="1:18" x14ac:dyDescent="0.2">
      <c r="A20" t="str">
        <f>'Comparison data'!A20</f>
        <v>NMI15</v>
      </c>
      <c r="B20" s="30">
        <f>'Comparison data'!B20</f>
        <v>0.32</v>
      </c>
      <c r="C20" s="30">
        <f>'Comparison data'!C20</f>
        <v>2.8E-3</v>
      </c>
      <c r="D20" s="30">
        <f>'Comparison data'!D20</f>
        <v>0.1</v>
      </c>
      <c r="E20" s="46">
        <f>IF(B20=0,#N/A,IF('Comparison data'!E20=0,10000,'Comparison data'!E20))</f>
        <v>199</v>
      </c>
      <c r="F20" s="23">
        <v>1</v>
      </c>
      <c r="G20" s="29">
        <f t="shared" si="0"/>
        <v>1.7347560975609688E-2</v>
      </c>
      <c r="H20" s="55">
        <f t="shared" si="2"/>
        <v>2</v>
      </c>
      <c r="I20" s="29">
        <f t="shared" si="1"/>
        <v>0.19630737471081841</v>
      </c>
      <c r="J20" s="53">
        <f t="shared" si="3"/>
        <v>8.8369379913334822E-2</v>
      </c>
      <c r="K20" s="70">
        <f t="shared" si="4"/>
        <v>3.6585365853658541E-2</v>
      </c>
      <c r="L20" s="15"/>
      <c r="R20" s="1"/>
    </row>
    <row r="21" spans="1:18" x14ac:dyDescent="0.2">
      <c r="A21" t="str">
        <f>'Comparison data'!A21</f>
        <v>NMI16</v>
      </c>
      <c r="B21" s="30">
        <f>'Comparison data'!B21</f>
        <v>0.33</v>
      </c>
      <c r="C21" s="30">
        <f>'Comparison data'!C21</f>
        <v>5.1114577177161355E-3</v>
      </c>
      <c r="D21" s="30">
        <f>'Comparison data'!D21</f>
        <v>0.1</v>
      </c>
      <c r="E21" s="46">
        <f>IF(B21=0,#N/A,IF('Comparison data'!E21=0,10000,'Comparison data'!E21))</f>
        <v>10000</v>
      </c>
      <c r="F21" s="23">
        <v>1</v>
      </c>
      <c r="G21" s="29">
        <f t="shared" si="0"/>
        <v>2.7347560975609697E-2</v>
      </c>
      <c r="H21" s="55">
        <f t="shared" si="2"/>
        <v>2</v>
      </c>
      <c r="I21" s="29">
        <f t="shared" si="1"/>
        <v>0.19630737471081841</v>
      </c>
      <c r="J21" s="53">
        <f t="shared" si="3"/>
        <v>0.13930990119905357</v>
      </c>
      <c r="K21" s="70">
        <f t="shared" si="4"/>
        <v>3.6585365853658541E-2</v>
      </c>
    </row>
    <row r="22" spans="1:18" x14ac:dyDescent="0.2">
      <c r="A22" t="str">
        <f>'Comparison data'!A22</f>
        <v>NMI17</v>
      </c>
      <c r="B22" s="30">
        <f>'Comparison data'!B22</f>
        <v>0.32</v>
      </c>
      <c r="C22" s="30">
        <f>'Comparison data'!C22</f>
        <v>3.0000000000000001E-3</v>
      </c>
      <c r="D22" s="30">
        <f>'Comparison data'!D22</f>
        <v>0.15</v>
      </c>
      <c r="E22" s="46">
        <f>IF(B22=0,#N/A,IF('Comparison data'!E22=0,10000,'Comparison data'!E22))</f>
        <v>10000</v>
      </c>
      <c r="F22" s="23">
        <v>1</v>
      </c>
      <c r="G22" s="29">
        <f t="shared" si="0"/>
        <v>1.7347560975609688E-2</v>
      </c>
      <c r="H22" s="55">
        <f t="shared" si="2"/>
        <v>2</v>
      </c>
      <c r="I22" s="29">
        <f t="shared" si="1"/>
        <v>0.29755097944025266</v>
      </c>
      <c r="J22" s="53">
        <f t="shared" si="3"/>
        <v>5.8301138877928066E-2</v>
      </c>
      <c r="K22" s="70">
        <f t="shared" si="4"/>
        <v>1.6260162601626021E-2</v>
      </c>
    </row>
    <row r="23" spans="1:18" x14ac:dyDescent="0.2">
      <c r="G23" s="29"/>
      <c r="H23" s="29"/>
      <c r="I23" s="30"/>
      <c r="J23" s="4"/>
      <c r="K23" s="31"/>
    </row>
    <row r="24" spans="1:18" ht="14.25" x14ac:dyDescent="0.2">
      <c r="A24" s="58"/>
      <c r="B24" s="59" t="s">
        <v>20</v>
      </c>
      <c r="C24" s="60"/>
      <c r="D24" s="59" t="s">
        <v>21</v>
      </c>
      <c r="E24" s="72" t="s">
        <v>22</v>
      </c>
      <c r="F24" s="60" t="s">
        <v>24</v>
      </c>
      <c r="G24" s="61"/>
      <c r="H24" s="62" t="s">
        <v>23</v>
      </c>
      <c r="I24" s="29"/>
      <c r="J24" s="4"/>
      <c r="K24" s="31"/>
    </row>
    <row r="25" spans="1:18" x14ac:dyDescent="0.2">
      <c r="A25" s="63" t="s">
        <v>18</v>
      </c>
      <c r="B25" s="64">
        <f t="array" ref="B25">SUM(K6:K22*B6:B22)</f>
        <v>0.30265243902439032</v>
      </c>
      <c r="C25" s="65"/>
      <c r="D25" s="64">
        <f>SQRT(B26)</f>
        <v>1.9127301391900151E-2</v>
      </c>
      <c r="E25" s="57">
        <f t="array" ref="E25">D25^4/SUM(IF(K6:K22=0,0,(D6:D22*K6:K22)^4/E6:E22))</f>
        <v>1562.4759820912018</v>
      </c>
      <c r="F25" s="73">
        <f>SUM(F5:F22)-1</f>
        <v>16</v>
      </c>
      <c r="G25" s="66"/>
      <c r="H25" s="67">
        <f>IF(H$3="keff",TINV(0.05,E25),2)</f>
        <v>2</v>
      </c>
      <c r="I25" s="30"/>
      <c r="J25" s="4"/>
      <c r="K25" s="31"/>
    </row>
    <row r="26" spans="1:18" x14ac:dyDescent="0.2">
      <c r="A26" s="68" t="s">
        <v>12</v>
      </c>
      <c r="B26" s="69">
        <f t="array" ref="B26">1/SUM(IF(D6:D22=0,0,F6:F22/D6:D22^2))</f>
        <v>3.6585365853658547E-4</v>
      </c>
      <c r="G26" s="29"/>
      <c r="H26" s="29"/>
      <c r="I26" s="30"/>
      <c r="J26" s="4"/>
      <c r="K26" s="31"/>
    </row>
    <row r="27" spans="1:18" x14ac:dyDescent="0.2">
      <c r="F27" s="6"/>
      <c r="G27" s="74" t="s">
        <v>25</v>
      </c>
      <c r="H27" s="75"/>
      <c r="I27" s="76"/>
      <c r="J27" s="4"/>
      <c r="K27" s="31"/>
    </row>
    <row r="28" spans="1:18" ht="15.75" x14ac:dyDescent="0.3">
      <c r="F28" s="6"/>
      <c r="G28" s="77" t="s">
        <v>26</v>
      </c>
      <c r="H28" s="78">
        <f t="array" ref="H28">SQRT(SUM(IF(B6:B22=0,0,K6:K22*G6:G22^2))/SUM(K6:K22)/F25)</f>
        <v>3.5781874874397878E-3</v>
      </c>
      <c r="I28" s="79"/>
      <c r="J28" s="4"/>
      <c r="K28" s="31"/>
    </row>
    <row r="29" spans="1:18" ht="15.75" x14ac:dyDescent="0.3">
      <c r="F29" s="6"/>
      <c r="G29" s="77" t="s">
        <v>27</v>
      </c>
      <c r="H29" s="78">
        <f>H28/D25</f>
        <v>0.18707225939123043</v>
      </c>
      <c r="I29" s="80" t="str">
        <f>IF(H29&gt;H30,"Birge failed","Birge ok")</f>
        <v>Birge ok</v>
      </c>
      <c r="J29" s="4"/>
      <c r="K29" s="31"/>
    </row>
    <row r="30" spans="1:18" x14ac:dyDescent="0.2">
      <c r="G30" s="81" t="s">
        <v>28</v>
      </c>
      <c r="H30" s="82">
        <f>SQRT(1+SQRT(8/F25))</f>
        <v>1.3065629648763766</v>
      </c>
      <c r="I30" s="83"/>
      <c r="J30" s="4"/>
      <c r="K30" s="31"/>
    </row>
    <row r="31" spans="1:18" x14ac:dyDescent="0.2">
      <c r="G31" s="29"/>
      <c r="H31" s="29"/>
      <c r="I31" s="30"/>
      <c r="J31" s="4"/>
      <c r="K31" s="31"/>
    </row>
    <row r="32" spans="1:18" x14ac:dyDescent="0.2">
      <c r="G32" s="29"/>
      <c r="H32" s="29"/>
      <c r="I32" s="30"/>
      <c r="J32" s="4"/>
      <c r="K32" s="31"/>
    </row>
    <row r="33" spans="1:16" x14ac:dyDescent="0.2">
      <c r="G33" s="29"/>
      <c r="H33" s="29"/>
      <c r="I33" s="30"/>
      <c r="J33" s="4"/>
      <c r="K33" s="31"/>
    </row>
    <row r="34" spans="1:16" x14ac:dyDescent="0.2">
      <c r="G34" s="4"/>
      <c r="H34" s="4"/>
      <c r="I34" s="1"/>
      <c r="J34" s="4"/>
      <c r="K34" s="31"/>
    </row>
    <row r="35" spans="1:16" x14ac:dyDescent="0.2">
      <c r="J35" s="4"/>
      <c r="K35" s="31"/>
      <c r="M35" s="15"/>
      <c r="N35" s="15"/>
      <c r="O35" s="15"/>
    </row>
    <row r="36" spans="1:16" x14ac:dyDescent="0.2">
      <c r="A36" s="19"/>
      <c r="C36" s="16"/>
      <c r="E36" s="32"/>
      <c r="F36" s="1"/>
      <c r="J36" s="17"/>
      <c r="K36" s="2"/>
      <c r="L36" s="17"/>
      <c r="M36" s="3"/>
      <c r="N36" s="2"/>
      <c r="O36" s="2"/>
    </row>
    <row r="37" spans="1:16" x14ac:dyDescent="0.2">
      <c r="A37" s="19"/>
      <c r="C37" s="16"/>
      <c r="G37" s="49"/>
      <c r="H37" s="49"/>
    </row>
    <row r="38" spans="1:16" x14ac:dyDescent="0.2">
      <c r="A38" s="8"/>
      <c r="C38" s="14"/>
      <c r="G38" s="18"/>
      <c r="H38" s="18"/>
    </row>
    <row r="39" spans="1:16" x14ac:dyDescent="0.2">
      <c r="A39" s="8"/>
      <c r="B39" s="28"/>
      <c r="D39" s="49"/>
      <c r="E39" s="15"/>
      <c r="F39" s="15"/>
      <c r="G39" s="49"/>
      <c r="H39" s="49"/>
    </row>
    <row r="40" spans="1:16" x14ac:dyDescent="0.2">
      <c r="A40" s="8"/>
      <c r="B40" s="28"/>
      <c r="D40" s="49"/>
      <c r="E40" s="15"/>
      <c r="F40" s="15"/>
      <c r="P40" s="5"/>
    </row>
    <row r="41" spans="1:16" x14ac:dyDescent="0.2">
      <c r="A41" s="8"/>
      <c r="B41" s="28"/>
      <c r="D41" s="49"/>
      <c r="E41" s="18"/>
      <c r="F41" s="18"/>
    </row>
    <row r="49" spans="1:1" x14ac:dyDescent="0.2">
      <c r="A49" s="8"/>
    </row>
  </sheetData>
  <conditionalFormatting sqref="G34:H34 J23:J35">
    <cfRule type="cellIs" dxfId="7" priority="14" stopIfTrue="1" operator="greaterThan">
      <formula>1</formula>
    </cfRule>
  </conditionalFormatting>
  <conditionalFormatting sqref="F6:F22">
    <cfRule type="cellIs" dxfId="6" priority="12" stopIfTrue="1" operator="equal">
      <formula>0</formula>
    </cfRule>
  </conditionalFormatting>
  <conditionalFormatting sqref="K23:K35">
    <cfRule type="cellIs" dxfId="5" priority="19" stopIfTrue="1" operator="equal">
      <formula>MAX($K$6:$K$35)</formula>
    </cfRule>
    <cfRule type="cellIs" dxfId="4" priority="20" stopIfTrue="1" operator="equal">
      <formula>MAX($O$6:$O$20)</formula>
    </cfRule>
  </conditionalFormatting>
  <conditionalFormatting sqref="G23:H23 G26:H27 G31:H33 G28:G30">
    <cfRule type="expression" dxfId="3" priority="3" stopIfTrue="1">
      <formula>ABS(G23)&gt;I23</formula>
    </cfRule>
  </conditionalFormatting>
  <conditionalFormatting sqref="A6:E22">
    <cfRule type="expression" dxfId="2" priority="24" stopIfTrue="1">
      <formula>($F6=0)</formula>
    </cfRule>
  </conditionalFormatting>
  <conditionalFormatting sqref="I24">
    <cfRule type="expression" dxfId="1" priority="1" stopIfTrue="1">
      <formula>ABS(I24)&gt;J24</formula>
    </cfRule>
  </conditionalFormatting>
  <conditionalFormatting sqref="G25">
    <cfRule type="expression" dxfId="0" priority="25" stopIfTrue="1">
      <formula>ABS(G25)&gt;I24</formula>
    </cfRule>
  </conditionalFormatting>
  <dataValidations count="1">
    <dataValidation type="list" allowBlank="1" showInputMessage="1" showErrorMessage="1" sqref="H3">
      <formula1>"keff,k=2"</formula1>
    </dataValidation>
  </dataValidations>
  <pageMargins left="0.78740157480314965" right="0.78740157480314965" top="0.75" bottom="0.55000000000000004" header="0.33" footer="0.39"/>
  <pageSetup paperSize="9" scale="54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8001" r:id="rId4" name="Spinner 1">
              <controlPr defaultSize="0" autoPict="0">
                <anchor moveWithCells="1" sizeWithCells="1">
                  <from>
                    <xdr:col>1</xdr:col>
                    <xdr:colOff>542925</xdr:colOff>
                    <xdr:row>1</xdr:row>
                    <xdr:rowOff>104775</xdr:rowOff>
                  </from>
                  <to>
                    <xdr:col>2</xdr:col>
                    <xdr:colOff>9525</xdr:colOff>
                    <xdr:row>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Comparison data</vt:lpstr>
      <vt:lpstr>Comparison evaluation</vt:lpstr>
    </vt:vector>
  </TitlesOfParts>
  <Company>metas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Meli</dc:creator>
  <cp:lastModifiedBy>Rudolf Thalmann</cp:lastModifiedBy>
  <cp:lastPrinted>2010-06-02T20:15:54Z</cp:lastPrinted>
  <dcterms:created xsi:type="dcterms:W3CDTF">2007-08-29T11:30:23Z</dcterms:created>
  <dcterms:modified xsi:type="dcterms:W3CDTF">2015-03-19T19:24:04Z</dcterms:modified>
</cp:coreProperties>
</file>